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'Лист1'!$A$2:$H$68</definedName>
  </definedNames>
  <calcPr fullCalcOnLoad="1"/>
</workbook>
</file>

<file path=xl/sharedStrings.xml><?xml version="1.0" encoding="utf-8"?>
<sst xmlns="http://schemas.openxmlformats.org/spreadsheetml/2006/main" count="155" uniqueCount="132">
  <si>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</si>
  <si>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</si>
  <si>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</si>
  <si>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</si>
  <si>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</si>
  <si>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</si>
  <si>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</si>
  <si>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</si>
  <si>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</si>
  <si>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</si>
  <si>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</si>
  <si>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</si>
  <si>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</si>
  <si>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</si>
  <si>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</si>
  <si>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</si>
  <si>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</si>
  <si>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</si>
  <si>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</si>
  <si>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</si>
  <si>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</si>
  <si>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</si>
  <si>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</si>
  <si>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</si>
  <si>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</si>
  <si>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</si>
  <si>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</si>
  <si>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</si>
  <si>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</si>
  <si>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</si>
  <si>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</si>
  <si>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</si>
  <si>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</si>
  <si>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</si>
  <si>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</si>
  <si>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</si>
  <si>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</si>
  <si>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</si>
  <si>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</si>
  <si>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</si>
  <si>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</si>
  <si>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</si>
  <si>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</si>
  <si>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</si>
  <si>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</si>
  <si>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</si>
  <si>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</si>
  <si>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</si>
  <si>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</si>
  <si>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</si>
  <si>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</si>
  <si>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</si>
  <si>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</si>
  <si>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</si>
  <si>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</si>
  <si>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</si>
  <si>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</si>
  <si>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</si>
  <si>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</si>
  <si>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</si>
  <si>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</si>
  <si>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</si>
  <si>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</si>
  <si>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</si>
  <si>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</si>
  <si>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</si>
  <si>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</si>
  <si>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</si>
  <si>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</si>
  <si>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</si>
  <si>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</si>
  <si>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</si>
  <si>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</si>
  <si>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</si>
  <si>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</si>
  <si>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</si>
  <si>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</si>
  <si>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 xml:space="preserve">2 02 20000 </t>
  </si>
  <si>
    <t xml:space="preserve">2 02 25555 </t>
  </si>
  <si>
    <t xml:space="preserve">2 02 29999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</si>
  <si>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</si>
  <si>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</si>
  <si>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</si>
  <si>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</si>
  <si>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</si>
  <si>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</si>
  <si>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</si>
  <si>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</si>
  <si>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</si>
  <si>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</si>
  <si>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</si>
  <si>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</si>
  <si>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</si>
  <si>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</si>
  <si>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</si>
  <si>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</si>
  <si>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</si>
  <si>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</si>
  <si>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</si>
  <si>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</si>
  <si>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</si>
  <si>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</si>
  <si>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202  00000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</si>
  <si>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</si>
  <si>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</si>
  <si>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</si>
  <si>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</si>
  <si>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</si>
  <si>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</si>
  <si>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</si>
  <si>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Субсидии бюджетам городских поселений на реализацию программ формирования современной городской среды</t>
  </si>
  <si>
    <t>Уточненный план на 2021 год</t>
  </si>
  <si>
    <t>отклонение (факт 2021-2020)</t>
  </si>
  <si>
    <t>%              роста исполнения 2021 к 2020 году</t>
  </si>
  <si>
    <t>Функционирование высшего должностного лица субъекта Российской Федерации и муниципального образования</t>
  </si>
  <si>
    <t>0310</t>
  </si>
  <si>
    <t>0102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</si>
  <si>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</si>
  <si>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</si>
  <si>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</si>
  <si>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</si>
  <si>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202  16001</t>
  </si>
  <si>
    <t>1 06 00000</t>
  </si>
  <si>
    <t>НАЛОГИ НА ИМУЩЕСТВО</t>
  </si>
  <si>
    <t>Отчет об исполнении бюджета Гагаринского городского поселения Гагаринского района Смоленской области за 1 полугодие 2021 года</t>
  </si>
  <si>
    <t>Исполнено за 1 полугодие 2021 года</t>
  </si>
  <si>
    <t>% исполнения за 1 полугодие2021 года</t>
  </si>
  <si>
    <t>Исполнено  за 1 полугодие 2020 года</t>
  </si>
  <si>
    <t>Иные межбюджетные транферты</t>
  </si>
  <si>
    <t>2 02 49999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</si>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</sst>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5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36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horizontal="center" vertical="top" wrapText="1"/>
    </xf>
    <xf numFmtId="178" fontId="5" fillId="36" borderId="10" xfId="0" applyNumberFormat="1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 quotePrefix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8" borderId="10" xfId="0" applyNumberFormat="1" applyFont="1" applyFill="1" applyBorder="1" applyAlignment="1">
      <alignment horizontal="center" vertical="center" wrapText="1"/>
    </xf>
    <xf numFmtId="178" fontId="2" fillId="37" borderId="10" xfId="0" applyNumberFormat="1" applyFont="1" applyFill="1" applyBorder="1" applyAlignment="1">
      <alignment vertical="center" wrapText="1"/>
    </xf>
    <xf numFmtId="178" fontId="1" fillId="37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0" fontId="8" fillId="0" borderId="10" xfId="42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5"/>
  <sheetViews>
    <sheetView tabSelected="1" view="pageBreakPreview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48.625" style="3" customWidth="1"/>
    <col min="2" max="2" width="11.00390625" style="18" customWidth="1"/>
    <col min="3" max="3" width="12.125" style="3" customWidth="1"/>
    <col min="4" max="5" width="11.375" style="3" customWidth="1"/>
    <col min="6" max="6" width="10.75390625" style="3" customWidth="1"/>
    <col min="7" max="9" width="12.25390625" style="3" customWidth="1"/>
    <col min="10" max="16384" width="9.125" style="3" customWidth="1"/>
  </cols>
  <sheetData>
    <row r="2" spans="1:8" ht="41.25" customHeight="1">
      <c r="A2" s="83" t="s">
        <v>124</v>
      </c>
      <c r="B2" s="83"/>
      <c r="C2" s="83"/>
      <c r="D2" s="83"/>
      <c r="E2" s="83"/>
      <c r="F2" s="83"/>
      <c r="G2" s="83"/>
      <c r="H2" s="83"/>
    </row>
    <row r="3" spans="1:63" ht="78" customHeight="1">
      <c r="A3" s="4" t="s">
        <v>0</v>
      </c>
      <c r="B3" s="15" t="s">
        <v>1</v>
      </c>
      <c r="C3" s="2" t="s">
        <v>111</v>
      </c>
      <c r="D3" s="2" t="s">
        <v>125</v>
      </c>
      <c r="E3" s="2" t="s">
        <v>126</v>
      </c>
      <c r="F3" s="2" t="s">
        <v>127</v>
      </c>
      <c r="G3" s="2" t="s">
        <v>112</v>
      </c>
      <c r="H3" s="2" t="s">
        <v>113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s="5" customFormat="1" ht="18" customHeight="1">
      <c r="A4" s="43" t="s">
        <v>39</v>
      </c>
      <c r="B4" s="42" t="s">
        <v>81</v>
      </c>
      <c r="C4" s="59">
        <f>C5+C7+C14+C17+C19+C22+C24+C9</f>
        <v>120673</v>
      </c>
      <c r="D4" s="59">
        <f>D5+D7+D14+D17+D19+D22+D24+D9</f>
        <v>40565.3</v>
      </c>
      <c r="E4" s="59">
        <f aca="true" t="shared" si="0" ref="E4:E13">D4/C4*100</f>
        <v>33.615887563912395</v>
      </c>
      <c r="F4" s="59">
        <f>F5+F7+F14+F17+F19+F22+F24+F9</f>
        <v>56862.899999999994</v>
      </c>
      <c r="G4" s="59">
        <f>D4-F4</f>
        <v>-16297.599999999991</v>
      </c>
      <c r="H4" s="64">
        <f aca="true" t="shared" si="1" ref="H4:H27">D4/F4*100</f>
        <v>71.33878152538827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63" s="6" customFormat="1" ht="15.75" customHeight="1">
      <c r="A5" s="20" t="s">
        <v>30</v>
      </c>
      <c r="B5" s="76" t="s">
        <v>82</v>
      </c>
      <c r="C5" s="62">
        <f>C6</f>
        <v>66080.9</v>
      </c>
      <c r="D5" s="62">
        <f>D6</f>
        <v>25324.3</v>
      </c>
      <c r="E5" s="62">
        <f t="shared" si="0"/>
        <v>38.32317659111786</v>
      </c>
      <c r="F5" s="62">
        <f>F6</f>
        <v>40610.9</v>
      </c>
      <c r="G5" s="62">
        <f aca="true" t="shared" si="2" ref="G5:G34">D5-F5</f>
        <v>-15286.600000000002</v>
      </c>
      <c r="H5" s="39">
        <f t="shared" si="1"/>
        <v>62.35838161675807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63" ht="15.75" customHeight="1">
      <c r="A6" s="22" t="s">
        <v>31</v>
      </c>
      <c r="B6" s="23" t="s">
        <v>83</v>
      </c>
      <c r="C6" s="61">
        <v>66080.9</v>
      </c>
      <c r="D6" s="61">
        <v>25324.3</v>
      </c>
      <c r="E6" s="61">
        <f t="shared" si="0"/>
        <v>38.32317659111786</v>
      </c>
      <c r="F6" s="61">
        <v>40610.9</v>
      </c>
      <c r="G6" s="61">
        <f t="shared" si="2"/>
        <v>-15286.600000000002</v>
      </c>
      <c r="H6" s="77">
        <f t="shared" si="1"/>
        <v>62.35838161675807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6" customFormat="1" ht="27">
      <c r="A7" s="20" t="s">
        <v>48</v>
      </c>
      <c r="B7" s="21" t="s">
        <v>84</v>
      </c>
      <c r="C7" s="69">
        <f>C8</f>
        <v>2522.5</v>
      </c>
      <c r="D7" s="69">
        <f>D8</f>
        <v>1186.7</v>
      </c>
      <c r="E7" s="69">
        <f t="shared" si="0"/>
        <v>47.04459861248761</v>
      </c>
      <c r="F7" s="69">
        <f>F8</f>
        <v>1013</v>
      </c>
      <c r="G7" s="69">
        <f aca="true" t="shared" si="3" ref="G7:G13">D7-F7</f>
        <v>173.70000000000005</v>
      </c>
      <c r="H7" s="39">
        <f t="shared" si="1"/>
        <v>117.14708785784798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1:63" ht="15" customHeight="1">
      <c r="A8" s="22" t="s">
        <v>46</v>
      </c>
      <c r="B8" s="23" t="s">
        <v>85</v>
      </c>
      <c r="C8" s="67">
        <v>2522.5</v>
      </c>
      <c r="D8" s="67">
        <v>1186.7</v>
      </c>
      <c r="E8" s="67">
        <f t="shared" si="0"/>
        <v>47.04459861248761</v>
      </c>
      <c r="F8" s="67">
        <v>1013</v>
      </c>
      <c r="G8" s="67">
        <f t="shared" si="3"/>
        <v>173.70000000000005</v>
      </c>
      <c r="H8" s="77">
        <f t="shared" si="1"/>
        <v>117.14708785784798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5" customHeight="1">
      <c r="A9" s="20" t="s">
        <v>123</v>
      </c>
      <c r="B9" s="21" t="s">
        <v>122</v>
      </c>
      <c r="C9" s="79">
        <f>C10+C11</f>
        <v>29382.4</v>
      </c>
      <c r="D9" s="79">
        <f>D10+D11</f>
        <v>9309</v>
      </c>
      <c r="E9" s="79">
        <f t="shared" si="0"/>
        <v>31.682231539969504</v>
      </c>
      <c r="F9" s="79">
        <f>F10+F11</f>
        <v>9463.1</v>
      </c>
      <c r="G9" s="79">
        <f t="shared" si="3"/>
        <v>-154.10000000000036</v>
      </c>
      <c r="H9" s="39">
        <f t="shared" si="1"/>
        <v>98.3715695702254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5" customHeight="1">
      <c r="A10" s="22" t="s">
        <v>53</v>
      </c>
      <c r="B10" s="23" t="s">
        <v>86</v>
      </c>
      <c r="C10" s="67">
        <v>10631.9</v>
      </c>
      <c r="D10" s="67">
        <v>839.1</v>
      </c>
      <c r="E10" s="67">
        <f t="shared" si="0"/>
        <v>7.8922864210536225</v>
      </c>
      <c r="F10" s="67">
        <v>682.7</v>
      </c>
      <c r="G10" s="67">
        <f t="shared" si="3"/>
        <v>156.39999999999998</v>
      </c>
      <c r="H10" s="77">
        <f t="shared" si="1"/>
        <v>122.90903764464625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7.25" customHeight="1">
      <c r="A11" s="22" t="s">
        <v>105</v>
      </c>
      <c r="B11" s="23" t="s">
        <v>87</v>
      </c>
      <c r="C11" s="67">
        <f>C12+C13</f>
        <v>18750.5</v>
      </c>
      <c r="D11" s="67">
        <f>D12+D13</f>
        <v>8469.9</v>
      </c>
      <c r="E11" s="67">
        <f t="shared" si="0"/>
        <v>45.171595424122025</v>
      </c>
      <c r="F11" s="67">
        <f>F12+F13</f>
        <v>8780.4</v>
      </c>
      <c r="G11" s="67">
        <f t="shared" si="3"/>
        <v>-310.5</v>
      </c>
      <c r="H11" s="77">
        <f t="shared" si="1"/>
        <v>96.46371463714637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7.25" customHeight="1">
      <c r="A12" s="40" t="s">
        <v>106</v>
      </c>
      <c r="B12" s="23" t="s">
        <v>108</v>
      </c>
      <c r="C12" s="67">
        <v>13519.1</v>
      </c>
      <c r="D12" s="67">
        <v>7781.1</v>
      </c>
      <c r="E12" s="67">
        <f t="shared" si="0"/>
        <v>57.556346206478246</v>
      </c>
      <c r="F12" s="67">
        <v>8339.4</v>
      </c>
      <c r="G12" s="67">
        <f t="shared" si="3"/>
        <v>-558.2999999999993</v>
      </c>
      <c r="H12" s="77">
        <f t="shared" si="1"/>
        <v>93.3052737607022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7.25" customHeight="1">
      <c r="A13" s="40" t="s">
        <v>107</v>
      </c>
      <c r="B13" s="23" t="s">
        <v>109</v>
      </c>
      <c r="C13" s="67">
        <v>5231.4</v>
      </c>
      <c r="D13" s="67">
        <v>688.8</v>
      </c>
      <c r="E13" s="67">
        <f t="shared" si="0"/>
        <v>13.166647551324692</v>
      </c>
      <c r="F13" s="67">
        <v>441</v>
      </c>
      <c r="G13" s="67">
        <f t="shared" si="3"/>
        <v>247.79999999999995</v>
      </c>
      <c r="H13" s="77">
        <f t="shared" si="1"/>
        <v>156.1904761904762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7" customFormat="1" ht="40.5">
      <c r="A14" s="20" t="s">
        <v>32</v>
      </c>
      <c r="B14" s="21" t="s">
        <v>88</v>
      </c>
      <c r="C14" s="79">
        <f>C15+C16</f>
        <v>4835.2</v>
      </c>
      <c r="D14" s="79">
        <f>D15+D16</f>
        <v>2193</v>
      </c>
      <c r="E14" s="79">
        <f aca="true" t="shared" si="4" ref="E14:E19">D14/C14*100</f>
        <v>45.35489741892786</v>
      </c>
      <c r="F14" s="79">
        <f>F15+F16</f>
        <v>2258.7</v>
      </c>
      <c r="G14" s="79">
        <f t="shared" si="2"/>
        <v>-65.69999999999982</v>
      </c>
      <c r="H14" s="39">
        <f t="shared" si="1"/>
        <v>97.09124717758003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ht="25.5">
      <c r="A15" s="40" t="s">
        <v>33</v>
      </c>
      <c r="B15" s="41" t="s">
        <v>89</v>
      </c>
      <c r="C15" s="81">
        <v>2500</v>
      </c>
      <c r="D15" s="81">
        <v>848.8</v>
      </c>
      <c r="E15" s="81">
        <f t="shared" si="4"/>
        <v>33.952</v>
      </c>
      <c r="F15" s="81">
        <v>1177</v>
      </c>
      <c r="G15" s="81">
        <f t="shared" si="2"/>
        <v>-328.20000000000005</v>
      </c>
      <c r="H15" s="77">
        <f t="shared" si="1"/>
        <v>72.11554800339847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s="6" customFormat="1" ht="18" customHeight="1">
      <c r="A16" s="40" t="s">
        <v>34</v>
      </c>
      <c r="B16" s="41" t="s">
        <v>90</v>
      </c>
      <c r="C16" s="63">
        <v>2335.2</v>
      </c>
      <c r="D16" s="63">
        <v>1344.2</v>
      </c>
      <c r="E16" s="63">
        <f t="shared" si="4"/>
        <v>57.56252141144228</v>
      </c>
      <c r="F16" s="63">
        <v>1081.7</v>
      </c>
      <c r="G16" s="63">
        <f t="shared" si="2"/>
        <v>262.5</v>
      </c>
      <c r="H16" s="77">
        <f t="shared" si="1"/>
        <v>124.26735693815291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</row>
    <row r="17" spans="1:63" ht="27">
      <c r="A17" s="20" t="s">
        <v>68</v>
      </c>
      <c r="B17" s="78" t="s">
        <v>91</v>
      </c>
      <c r="C17" s="79">
        <f>C18</f>
        <v>340</v>
      </c>
      <c r="D17" s="79">
        <f>D18</f>
        <v>230.8</v>
      </c>
      <c r="E17" s="79">
        <f t="shared" si="4"/>
        <v>67.88235294117648</v>
      </c>
      <c r="F17" s="79">
        <f>F18</f>
        <v>209</v>
      </c>
      <c r="G17" s="69">
        <f t="shared" si="2"/>
        <v>21.80000000000001</v>
      </c>
      <c r="H17" s="39">
        <f t="shared" si="1"/>
        <v>110.43062200956939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25.5">
      <c r="A18" s="22" t="s">
        <v>67</v>
      </c>
      <c r="B18" s="80" t="s">
        <v>92</v>
      </c>
      <c r="C18" s="67">
        <v>340</v>
      </c>
      <c r="D18" s="67">
        <v>230.8</v>
      </c>
      <c r="E18" s="81">
        <f t="shared" si="4"/>
        <v>67.88235294117648</v>
      </c>
      <c r="F18" s="67">
        <v>209</v>
      </c>
      <c r="G18" s="67">
        <f t="shared" si="2"/>
        <v>21.80000000000001</v>
      </c>
      <c r="H18" s="77">
        <f t="shared" si="1"/>
        <v>110.43062200956939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6" customFormat="1" ht="27">
      <c r="A19" s="20" t="s">
        <v>35</v>
      </c>
      <c r="B19" s="78" t="s">
        <v>93</v>
      </c>
      <c r="C19" s="79">
        <f>C20+C21</f>
        <v>16000</v>
      </c>
      <c r="D19" s="79">
        <f>D20+D21</f>
        <v>762.9000000000001</v>
      </c>
      <c r="E19" s="81">
        <f t="shared" si="4"/>
        <v>4.768125000000001</v>
      </c>
      <c r="F19" s="79">
        <f>F20+F21</f>
        <v>237.6</v>
      </c>
      <c r="G19" s="79">
        <f t="shared" si="2"/>
        <v>525.3000000000001</v>
      </c>
      <c r="H19" s="39">
        <f t="shared" si="1"/>
        <v>321.08585858585866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</row>
    <row r="20" spans="1:63" ht="25.5">
      <c r="A20" s="22" t="s">
        <v>63</v>
      </c>
      <c r="B20" s="80" t="s">
        <v>95</v>
      </c>
      <c r="C20" s="67">
        <v>0</v>
      </c>
      <c r="D20" s="67">
        <v>334.3</v>
      </c>
      <c r="E20" s="81" t="s">
        <v>54</v>
      </c>
      <c r="F20" s="67">
        <v>237.6</v>
      </c>
      <c r="G20" s="67">
        <f>D20-F20</f>
        <v>96.70000000000002</v>
      </c>
      <c r="H20" s="77">
        <f t="shared" si="1"/>
        <v>140.6986531986532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25.5">
      <c r="A21" s="22" t="s">
        <v>75</v>
      </c>
      <c r="B21" s="80" t="s">
        <v>94</v>
      </c>
      <c r="C21" s="67">
        <v>16000</v>
      </c>
      <c r="D21" s="67">
        <v>428.6</v>
      </c>
      <c r="E21" s="67">
        <f>D21/C21*100</f>
        <v>2.6787500000000004</v>
      </c>
      <c r="F21" s="67">
        <v>0</v>
      </c>
      <c r="G21" s="67">
        <f t="shared" si="2"/>
        <v>428.6</v>
      </c>
      <c r="H21" s="39" t="s">
        <v>54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8.75" customHeight="1">
      <c r="A22" s="20" t="s">
        <v>36</v>
      </c>
      <c r="B22" s="78" t="s">
        <v>96</v>
      </c>
      <c r="C22" s="79">
        <f>C23</f>
        <v>1512</v>
      </c>
      <c r="D22" s="79">
        <f>D23</f>
        <v>1558.6</v>
      </c>
      <c r="E22" s="79">
        <f>D22/C22*100</f>
        <v>103.08201058201058</v>
      </c>
      <c r="F22" s="79">
        <f>F23</f>
        <v>3065.5</v>
      </c>
      <c r="G22" s="79">
        <f t="shared" si="2"/>
        <v>-1506.9</v>
      </c>
      <c r="H22" s="39">
        <f t="shared" si="1"/>
        <v>50.84325558636438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42" customHeight="1">
      <c r="A23" s="22" t="s">
        <v>76</v>
      </c>
      <c r="B23" s="80" t="s">
        <v>97</v>
      </c>
      <c r="C23" s="67">
        <v>1512</v>
      </c>
      <c r="D23" s="67">
        <v>1558.6</v>
      </c>
      <c r="E23" s="81">
        <f>D23/C23*100</f>
        <v>103.08201058201058</v>
      </c>
      <c r="F23" s="67">
        <v>3065.5</v>
      </c>
      <c r="G23" s="67">
        <f>D23-F23</f>
        <v>-1506.9</v>
      </c>
      <c r="H23" s="39">
        <f t="shared" si="1"/>
        <v>50.84325558636438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3.5">
      <c r="A24" s="24" t="s">
        <v>99</v>
      </c>
      <c r="B24" s="25" t="s">
        <v>98</v>
      </c>
      <c r="C24" s="60">
        <v>0</v>
      </c>
      <c r="D24" s="60">
        <v>0</v>
      </c>
      <c r="E24" s="60" t="s">
        <v>54</v>
      </c>
      <c r="F24" s="60">
        <v>5.1</v>
      </c>
      <c r="G24" s="60">
        <f t="shared" si="2"/>
        <v>-5.1</v>
      </c>
      <c r="H24" s="39" t="s">
        <v>54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21" customHeight="1">
      <c r="A25" s="43" t="s">
        <v>37</v>
      </c>
      <c r="B25" s="42" t="s">
        <v>100</v>
      </c>
      <c r="C25" s="59">
        <f>C26+C33</f>
        <v>132814.3</v>
      </c>
      <c r="D25" s="59">
        <f>D26+D33</f>
        <v>1451.5</v>
      </c>
      <c r="E25" s="59">
        <f>D25/C25*100</f>
        <v>1.0928793059181128</v>
      </c>
      <c r="F25" s="59">
        <f>F26+F33</f>
        <v>1287.3999999999999</v>
      </c>
      <c r="G25" s="59">
        <f t="shared" si="2"/>
        <v>164.10000000000014</v>
      </c>
      <c r="H25" s="45">
        <f t="shared" si="1"/>
        <v>112.74662109678424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29.25" customHeight="1">
      <c r="A26" s="44" t="s">
        <v>64</v>
      </c>
      <c r="B26" s="25" t="s">
        <v>102</v>
      </c>
      <c r="C26" s="79">
        <f>C27+C28+C32</f>
        <v>132814.3</v>
      </c>
      <c r="D26" s="79">
        <f>D27+D28</f>
        <v>1451.5</v>
      </c>
      <c r="E26" s="79">
        <f>D26/C26*100</f>
        <v>1.0928793059181128</v>
      </c>
      <c r="F26" s="79">
        <f>F27+F28</f>
        <v>1372.6</v>
      </c>
      <c r="G26" s="79">
        <f t="shared" si="2"/>
        <v>78.90000000000009</v>
      </c>
      <c r="H26" s="39">
        <f t="shared" si="1"/>
        <v>105.74821506629755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26.25" customHeight="1">
      <c r="A27" s="88" t="s">
        <v>65</v>
      </c>
      <c r="B27" s="25" t="s">
        <v>121</v>
      </c>
      <c r="C27" s="69">
        <v>2903.3</v>
      </c>
      <c r="D27" s="69">
        <v>1451.5</v>
      </c>
      <c r="E27" s="69">
        <f>D27/C27*100</f>
        <v>49.994833465366995</v>
      </c>
      <c r="F27" s="69">
        <v>1372.6</v>
      </c>
      <c r="G27" s="69">
        <f>D27-F27</f>
        <v>78.90000000000009</v>
      </c>
      <c r="H27" s="39">
        <f t="shared" si="1"/>
        <v>105.74821506629755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s="8" customFormat="1" ht="20.25" customHeight="1">
      <c r="A28" s="24" t="s">
        <v>66</v>
      </c>
      <c r="B28" s="25" t="s">
        <v>77</v>
      </c>
      <c r="C28" s="69">
        <f>C29+C30+C31</f>
        <v>37525.8</v>
      </c>
      <c r="D28" s="69">
        <f>D29+D30+D31</f>
        <v>0</v>
      </c>
      <c r="E28" s="67" t="s">
        <v>54</v>
      </c>
      <c r="F28" s="69">
        <f>F29+F30+F31</f>
        <v>0</v>
      </c>
      <c r="G28" s="69">
        <f>G29+G30+G31</f>
        <v>0</v>
      </c>
      <c r="H28" s="39" t="s">
        <v>54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s="8" customFormat="1" ht="23.25" customHeight="1">
      <c r="A29" s="54" t="s">
        <v>110</v>
      </c>
      <c r="B29" s="23" t="s">
        <v>78</v>
      </c>
      <c r="C29" s="67">
        <v>15158.4</v>
      </c>
      <c r="D29" s="67">
        <v>0</v>
      </c>
      <c r="E29" s="69" t="s">
        <v>54</v>
      </c>
      <c r="F29" s="67">
        <v>0</v>
      </c>
      <c r="G29" s="67">
        <f>D29-F29</f>
        <v>0</v>
      </c>
      <c r="H29" s="39" t="s">
        <v>54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63.75" customHeight="1">
      <c r="A30" s="89" t="s">
        <v>130</v>
      </c>
      <c r="B30" s="80" t="s">
        <v>131</v>
      </c>
      <c r="C30" s="67">
        <v>2387.4</v>
      </c>
      <c r="D30" s="67">
        <v>0</v>
      </c>
      <c r="E30" s="69" t="s">
        <v>54</v>
      </c>
      <c r="F30" s="67">
        <v>0</v>
      </c>
      <c r="G30" s="67">
        <f>D30-F30</f>
        <v>0</v>
      </c>
      <c r="H30" s="3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14.25" customHeight="1">
      <c r="A31" s="22" t="s">
        <v>55</v>
      </c>
      <c r="B31" s="23" t="s">
        <v>79</v>
      </c>
      <c r="C31" s="67">
        <v>19980</v>
      </c>
      <c r="D31" s="67">
        <v>0</v>
      </c>
      <c r="E31" s="67" t="s">
        <v>54</v>
      </c>
      <c r="F31" s="67">
        <v>0</v>
      </c>
      <c r="G31" s="67">
        <f>D31-F31</f>
        <v>0</v>
      </c>
      <c r="H31" s="82" t="s">
        <v>54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14.25" customHeight="1">
      <c r="A32" s="24" t="s">
        <v>128</v>
      </c>
      <c r="B32" s="25" t="s">
        <v>129</v>
      </c>
      <c r="C32" s="69">
        <v>92385.2</v>
      </c>
      <c r="D32" s="69">
        <v>0</v>
      </c>
      <c r="E32" s="69" t="s">
        <v>54</v>
      </c>
      <c r="F32" s="69">
        <v>0</v>
      </c>
      <c r="G32" s="69">
        <v>0</v>
      </c>
      <c r="H32" s="82" t="s">
        <v>54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8" s="19" customFormat="1" ht="33.75" customHeight="1">
      <c r="A33" s="20" t="s">
        <v>101</v>
      </c>
      <c r="B33" s="25" t="s">
        <v>80</v>
      </c>
      <c r="C33" s="69">
        <v>0</v>
      </c>
      <c r="D33" s="69">
        <v>0</v>
      </c>
      <c r="E33" s="69" t="s">
        <v>54</v>
      </c>
      <c r="F33" s="69">
        <v>-85.2</v>
      </c>
      <c r="G33" s="69">
        <f t="shared" si="2"/>
        <v>85.2</v>
      </c>
      <c r="H33" s="39" t="s">
        <v>54</v>
      </c>
    </row>
    <row r="34" spans="1:63" s="8" customFormat="1" ht="15.75" customHeight="1">
      <c r="A34" s="27" t="s">
        <v>38</v>
      </c>
      <c r="B34" s="26"/>
      <c r="C34" s="59">
        <f>C4+C25</f>
        <v>253487.3</v>
      </c>
      <c r="D34" s="59">
        <f>D4+D25</f>
        <v>42016.8</v>
      </c>
      <c r="E34" s="59">
        <f>D34/C34*100</f>
        <v>16.575504966126513</v>
      </c>
      <c r="F34" s="59">
        <f>F4+F25</f>
        <v>58150.299999999996</v>
      </c>
      <c r="G34" s="59">
        <f t="shared" si="2"/>
        <v>-16133.499999999993</v>
      </c>
      <c r="H34" s="49">
        <f>D34/F34*100</f>
        <v>72.2555171684411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18" customHeight="1">
      <c r="A35" s="85"/>
      <c r="B35" s="86"/>
      <c r="C35" s="86"/>
      <c r="D35" s="86"/>
      <c r="E35" s="86"/>
      <c r="F35" s="86"/>
      <c r="G35" s="86"/>
      <c r="H35" s="8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34" customFormat="1" ht="12.75">
      <c r="A36" s="30" t="s">
        <v>2</v>
      </c>
      <c r="B36" s="31"/>
      <c r="C36" s="32"/>
      <c r="D36" s="32"/>
      <c r="E36" s="32"/>
      <c r="F36" s="32"/>
      <c r="G36" s="33"/>
      <c r="H36" s="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29" customFormat="1" ht="12.75">
      <c r="A37" s="28" t="s">
        <v>3</v>
      </c>
      <c r="B37" s="50" t="s">
        <v>4</v>
      </c>
      <c r="C37" s="65">
        <f>C38+C39+C40+C41+C42</f>
        <v>12835</v>
      </c>
      <c r="D37" s="65">
        <f>D38+D39+D40+D41+D42</f>
        <v>4252.6</v>
      </c>
      <c r="E37" s="65">
        <f>D37/C37*100</f>
        <v>33.13283989092326</v>
      </c>
      <c r="F37" s="65">
        <f>F38+F39+F40+F41+F42</f>
        <v>2063.4</v>
      </c>
      <c r="G37" s="65">
        <f>D37-F37</f>
        <v>2189.2000000000003</v>
      </c>
      <c r="H37" s="65">
        <f>D37/F37*100</f>
        <v>206.09673354657363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29" customFormat="1" ht="38.25">
      <c r="A38" s="71" t="s">
        <v>114</v>
      </c>
      <c r="B38" s="74" t="s">
        <v>116</v>
      </c>
      <c r="C38" s="72">
        <v>686</v>
      </c>
      <c r="D38" s="72">
        <v>453.8</v>
      </c>
      <c r="E38" s="72">
        <f>D38/C38*100</f>
        <v>66.15160349854227</v>
      </c>
      <c r="F38" s="72">
        <v>0</v>
      </c>
      <c r="G38" s="72">
        <f>D38-F38</f>
        <v>453.8</v>
      </c>
      <c r="H38" s="75" t="s">
        <v>54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38.25">
      <c r="A39" s="9" t="s">
        <v>5</v>
      </c>
      <c r="B39" s="51" t="s">
        <v>6</v>
      </c>
      <c r="C39" s="66">
        <v>1895.5</v>
      </c>
      <c r="D39" s="66">
        <v>917.7</v>
      </c>
      <c r="E39" s="66">
        <f>D39/C39*100</f>
        <v>48.41466631495648</v>
      </c>
      <c r="F39" s="66">
        <v>760.1</v>
      </c>
      <c r="G39" s="67">
        <f aca="true" t="shared" si="5" ref="G39:G67">D39-F39</f>
        <v>157.60000000000002</v>
      </c>
      <c r="H39" s="67">
        <f aca="true" t="shared" si="6" ref="H39:H67">D39/F39*100</f>
        <v>120.73411393237731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38.25">
      <c r="A40" s="9" t="s">
        <v>7</v>
      </c>
      <c r="B40" s="51" t="s">
        <v>8</v>
      </c>
      <c r="C40" s="66">
        <v>29.3</v>
      </c>
      <c r="D40" s="66">
        <v>29.3</v>
      </c>
      <c r="E40" s="66">
        <f aca="true" t="shared" si="7" ref="E40:E67">D40/C40*100</f>
        <v>100</v>
      </c>
      <c r="F40" s="66">
        <v>28.8</v>
      </c>
      <c r="G40" s="67">
        <f t="shared" si="5"/>
        <v>0.5</v>
      </c>
      <c r="H40" s="67">
        <f>D40/F40*100</f>
        <v>101.73611111111111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2.75">
      <c r="A41" s="9" t="s">
        <v>57</v>
      </c>
      <c r="B41" s="51" t="s">
        <v>58</v>
      </c>
      <c r="C41" s="66">
        <v>2000</v>
      </c>
      <c r="D41" s="68">
        <v>0</v>
      </c>
      <c r="E41" s="66">
        <f t="shared" si="7"/>
        <v>0</v>
      </c>
      <c r="F41" s="68">
        <v>0</v>
      </c>
      <c r="G41" s="67">
        <f t="shared" si="5"/>
        <v>0</v>
      </c>
      <c r="H41" s="67" t="s">
        <v>54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2.75">
      <c r="A42" s="9" t="s">
        <v>9</v>
      </c>
      <c r="B42" s="52" t="s">
        <v>40</v>
      </c>
      <c r="C42" s="66">
        <v>8224.2</v>
      </c>
      <c r="D42" s="66">
        <v>2851.8</v>
      </c>
      <c r="E42" s="66">
        <f t="shared" si="7"/>
        <v>34.6757131392719</v>
      </c>
      <c r="F42" s="66">
        <v>1274.5</v>
      </c>
      <c r="G42" s="67">
        <f t="shared" si="5"/>
        <v>1577.3000000000002</v>
      </c>
      <c r="H42" s="67">
        <f t="shared" si="6"/>
        <v>223.75833660258925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s="29" customFormat="1" ht="25.5">
      <c r="A43" s="28" t="s">
        <v>10</v>
      </c>
      <c r="B43" s="50" t="s">
        <v>11</v>
      </c>
      <c r="C43" s="65">
        <f>SUM(C44:C45)</f>
        <v>3829.5</v>
      </c>
      <c r="D43" s="65">
        <f>SUM(D44:D45)</f>
        <v>919.3</v>
      </c>
      <c r="E43" s="65">
        <f t="shared" si="7"/>
        <v>24.005744875310093</v>
      </c>
      <c r="F43" s="65">
        <f>SUM(F44:F45)</f>
        <v>414</v>
      </c>
      <c r="G43" s="65">
        <f t="shared" si="5"/>
        <v>505.29999999999995</v>
      </c>
      <c r="H43" s="65">
        <f>D43/F43*100</f>
        <v>222.05314009661836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8" customHeight="1">
      <c r="A44" s="9" t="s">
        <v>117</v>
      </c>
      <c r="B44" s="52" t="s">
        <v>12</v>
      </c>
      <c r="C44" s="66">
        <v>2552</v>
      </c>
      <c r="D44" s="66">
        <v>919.3</v>
      </c>
      <c r="E44" s="66">
        <f t="shared" si="7"/>
        <v>36.02272727272727</v>
      </c>
      <c r="F44" s="66">
        <v>414</v>
      </c>
      <c r="G44" s="67">
        <f t="shared" si="5"/>
        <v>505.29999999999995</v>
      </c>
      <c r="H44" s="67">
        <f>D44/F44*100</f>
        <v>222.05314009661836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40.5" customHeight="1">
      <c r="A45" s="9" t="s">
        <v>118</v>
      </c>
      <c r="B45" s="73" t="s">
        <v>115</v>
      </c>
      <c r="C45" s="66">
        <v>1277.5</v>
      </c>
      <c r="D45" s="66">
        <v>0</v>
      </c>
      <c r="E45" s="66">
        <f t="shared" si="7"/>
        <v>0</v>
      </c>
      <c r="F45" s="66">
        <v>0</v>
      </c>
      <c r="G45" s="67">
        <f t="shared" si="5"/>
        <v>0</v>
      </c>
      <c r="H45" s="67" t="s">
        <v>54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s="29" customFormat="1" ht="12.75">
      <c r="A46" s="28" t="s">
        <v>13</v>
      </c>
      <c r="B46" s="50" t="s">
        <v>14</v>
      </c>
      <c r="C46" s="65">
        <f>SUM(C47:C48)</f>
        <v>35513.8</v>
      </c>
      <c r="D46" s="65">
        <f>SUM(D47:D48)</f>
        <v>2302.8</v>
      </c>
      <c r="E46" s="65">
        <f t="shared" si="7"/>
        <v>6.484239929266932</v>
      </c>
      <c r="F46" s="65">
        <f>SUM(F47:F48)</f>
        <v>2859</v>
      </c>
      <c r="G46" s="65">
        <f t="shared" si="5"/>
        <v>-556.1999999999998</v>
      </c>
      <c r="H46" s="65">
        <f t="shared" si="6"/>
        <v>80.54564533053515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2.75">
      <c r="A47" s="9" t="s">
        <v>74</v>
      </c>
      <c r="B47" s="52" t="s">
        <v>29</v>
      </c>
      <c r="C47" s="66">
        <v>34253.8</v>
      </c>
      <c r="D47" s="66">
        <v>2217.8</v>
      </c>
      <c r="E47" s="66">
        <f t="shared" si="7"/>
        <v>6.474610116249877</v>
      </c>
      <c r="F47" s="66">
        <v>2806.2</v>
      </c>
      <c r="G47" s="67">
        <f t="shared" si="5"/>
        <v>-588.3999999999996</v>
      </c>
      <c r="H47" s="67">
        <f>D47/F47*100</f>
        <v>79.03214311168128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.75">
      <c r="A48" s="9" t="s">
        <v>15</v>
      </c>
      <c r="B48" s="51" t="s">
        <v>16</v>
      </c>
      <c r="C48" s="66">
        <v>1260</v>
      </c>
      <c r="D48" s="66">
        <v>85</v>
      </c>
      <c r="E48" s="66">
        <f>D48/C48*100</f>
        <v>6.746031746031746</v>
      </c>
      <c r="F48" s="66">
        <v>52.8</v>
      </c>
      <c r="G48" s="67">
        <f t="shared" si="5"/>
        <v>32.2</v>
      </c>
      <c r="H48" s="67">
        <f>D48/F48*100</f>
        <v>160.9848484848485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29" customFormat="1" ht="12.75">
      <c r="A49" s="28" t="s">
        <v>17</v>
      </c>
      <c r="B49" s="50" t="s">
        <v>18</v>
      </c>
      <c r="C49" s="65">
        <f>SUM(C50:C52)</f>
        <v>202489.6</v>
      </c>
      <c r="D49" s="65">
        <f>SUM(D50:D52)</f>
        <v>28922.8</v>
      </c>
      <c r="E49" s="65">
        <f t="shared" si="7"/>
        <v>14.283597774898068</v>
      </c>
      <c r="F49" s="65">
        <f>SUM(F50:F52)</f>
        <v>37339.3</v>
      </c>
      <c r="G49" s="65">
        <f t="shared" si="5"/>
        <v>-8416.500000000004</v>
      </c>
      <c r="H49" s="65">
        <f t="shared" si="6"/>
        <v>77.45940604135588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2.75">
      <c r="A50" s="38" t="s">
        <v>56</v>
      </c>
      <c r="B50" s="51" t="s">
        <v>47</v>
      </c>
      <c r="C50" s="66">
        <v>11795</v>
      </c>
      <c r="D50" s="66">
        <v>2083.8</v>
      </c>
      <c r="E50" s="66">
        <f t="shared" si="7"/>
        <v>17.666807969478594</v>
      </c>
      <c r="F50" s="66">
        <v>2761.5</v>
      </c>
      <c r="G50" s="67">
        <f t="shared" si="5"/>
        <v>-677.6999999999998</v>
      </c>
      <c r="H50" s="67">
        <f t="shared" si="6"/>
        <v>75.458989679522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2.75">
      <c r="A51" s="9" t="s">
        <v>19</v>
      </c>
      <c r="B51" s="51" t="s">
        <v>20</v>
      </c>
      <c r="C51" s="66">
        <v>97914.8</v>
      </c>
      <c r="D51" s="66">
        <v>3438</v>
      </c>
      <c r="E51" s="66">
        <f t="shared" si="7"/>
        <v>3.5112158733919694</v>
      </c>
      <c r="F51" s="66">
        <v>5264.1</v>
      </c>
      <c r="G51" s="67">
        <f t="shared" si="5"/>
        <v>-1826.1000000000004</v>
      </c>
      <c r="H51" s="67">
        <f t="shared" si="6"/>
        <v>65.31030945460762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20.25" customHeight="1">
      <c r="A52" s="9" t="s">
        <v>49</v>
      </c>
      <c r="B52" s="51" t="s">
        <v>50</v>
      </c>
      <c r="C52" s="66">
        <v>92779.8</v>
      </c>
      <c r="D52" s="66">
        <v>23401</v>
      </c>
      <c r="E52" s="66">
        <f t="shared" si="7"/>
        <v>25.222084979704633</v>
      </c>
      <c r="F52" s="66">
        <v>29313.7</v>
      </c>
      <c r="G52" s="67">
        <f t="shared" si="5"/>
        <v>-5912.700000000001</v>
      </c>
      <c r="H52" s="67">
        <f t="shared" si="6"/>
        <v>79.82956774477462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20.25" customHeight="1">
      <c r="A53" s="28" t="s">
        <v>69</v>
      </c>
      <c r="B53" s="50" t="s">
        <v>70</v>
      </c>
      <c r="C53" s="65">
        <f>C54</f>
        <v>40</v>
      </c>
      <c r="D53" s="65">
        <f>D54</f>
        <v>0</v>
      </c>
      <c r="E53" s="65">
        <f t="shared" si="7"/>
        <v>0</v>
      </c>
      <c r="F53" s="65">
        <f>F54</f>
        <v>0</v>
      </c>
      <c r="G53" s="65">
        <f t="shared" si="5"/>
        <v>0</v>
      </c>
      <c r="H53" s="65" t="s">
        <v>54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20.25" customHeight="1">
      <c r="A54" s="9" t="s">
        <v>71</v>
      </c>
      <c r="B54" s="51" t="s">
        <v>72</v>
      </c>
      <c r="C54" s="66">
        <v>40</v>
      </c>
      <c r="D54" s="66">
        <v>0</v>
      </c>
      <c r="E54" s="66">
        <f t="shared" si="7"/>
        <v>0</v>
      </c>
      <c r="F54" s="66">
        <v>0</v>
      </c>
      <c r="G54" s="67">
        <f t="shared" si="5"/>
        <v>0</v>
      </c>
      <c r="H54" s="67" t="s">
        <v>54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3.5" customHeight="1">
      <c r="A55" s="28" t="s">
        <v>60</v>
      </c>
      <c r="B55" s="50" t="s">
        <v>61</v>
      </c>
      <c r="C55" s="65">
        <f>SUM(C56)</f>
        <v>173</v>
      </c>
      <c r="D55" s="65">
        <f>SUM(D56)</f>
        <v>111.4</v>
      </c>
      <c r="E55" s="65">
        <f>D55/C55*100</f>
        <v>64.39306358381504</v>
      </c>
      <c r="F55" s="65">
        <f>SUM(F56)</f>
        <v>6.6</v>
      </c>
      <c r="G55" s="65">
        <f t="shared" si="5"/>
        <v>104.80000000000001</v>
      </c>
      <c r="H55" s="65">
        <f t="shared" si="6"/>
        <v>1687.878787878788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3.5" customHeight="1">
      <c r="A56" s="9" t="s">
        <v>73</v>
      </c>
      <c r="B56" s="51" t="s">
        <v>62</v>
      </c>
      <c r="C56" s="66">
        <v>173</v>
      </c>
      <c r="D56" s="66">
        <v>111.4</v>
      </c>
      <c r="E56" s="66">
        <f>D56/C56*100</f>
        <v>64.39306358381504</v>
      </c>
      <c r="F56" s="66">
        <v>6.6</v>
      </c>
      <c r="G56" s="67">
        <f t="shared" si="5"/>
        <v>104.80000000000001</v>
      </c>
      <c r="H56" s="69">
        <f t="shared" si="6"/>
        <v>1687.878787878788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s="29" customFormat="1" ht="12.75">
      <c r="A57" s="28" t="s">
        <v>41</v>
      </c>
      <c r="B57" s="50" t="s">
        <v>21</v>
      </c>
      <c r="C57" s="65">
        <f>SUM(C58:C59)</f>
        <v>2117</v>
      </c>
      <c r="D57" s="65">
        <f>SUM(D58:D59)</f>
        <v>1216.9</v>
      </c>
      <c r="E57" s="65">
        <f t="shared" si="7"/>
        <v>57.48228625413321</v>
      </c>
      <c r="F57" s="65">
        <f>SUM(F58:F59)</f>
        <v>875</v>
      </c>
      <c r="G57" s="65">
        <f t="shared" si="5"/>
        <v>341.9000000000001</v>
      </c>
      <c r="H57" s="65">
        <f t="shared" si="6"/>
        <v>139.07428571428574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2.75">
      <c r="A58" s="9" t="s">
        <v>22</v>
      </c>
      <c r="B58" s="51" t="s">
        <v>23</v>
      </c>
      <c r="C58" s="66">
        <v>2050</v>
      </c>
      <c r="D58" s="66">
        <v>1192.9</v>
      </c>
      <c r="E58" s="66">
        <f t="shared" si="7"/>
        <v>58.19024390243903</v>
      </c>
      <c r="F58" s="66">
        <v>849</v>
      </c>
      <c r="G58" s="67">
        <f t="shared" si="5"/>
        <v>343.9000000000001</v>
      </c>
      <c r="H58" s="67">
        <f>D58/F58*100</f>
        <v>140.50647820965844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2.75">
      <c r="A59" s="9" t="s">
        <v>103</v>
      </c>
      <c r="B59" s="58" t="s">
        <v>104</v>
      </c>
      <c r="C59" s="66">
        <v>67</v>
      </c>
      <c r="D59" s="66">
        <v>24</v>
      </c>
      <c r="E59" s="66">
        <f t="shared" si="7"/>
        <v>35.82089552238806</v>
      </c>
      <c r="F59" s="66">
        <v>26</v>
      </c>
      <c r="G59" s="67">
        <f t="shared" si="5"/>
        <v>-2</v>
      </c>
      <c r="H59" s="67">
        <f>D59/F59*100</f>
        <v>92.3076923076923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s="29" customFormat="1" ht="12.75">
      <c r="A60" s="28" t="s">
        <v>24</v>
      </c>
      <c r="B60" s="50" t="s">
        <v>25</v>
      </c>
      <c r="C60" s="65">
        <f>SUM(C61:C62)</f>
        <v>1086.6</v>
      </c>
      <c r="D60" s="65">
        <f>SUM(D61:D62)</f>
        <v>337.8</v>
      </c>
      <c r="E60" s="65">
        <f t="shared" si="7"/>
        <v>31.087796797349533</v>
      </c>
      <c r="F60" s="65">
        <f>SUM(F61:F62)</f>
        <v>194</v>
      </c>
      <c r="G60" s="65">
        <f t="shared" si="5"/>
        <v>143.8</v>
      </c>
      <c r="H60" s="65">
        <f t="shared" si="6"/>
        <v>174.1237113402062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2.75">
      <c r="A61" s="9" t="s">
        <v>26</v>
      </c>
      <c r="B61" s="51">
        <v>1001</v>
      </c>
      <c r="C61" s="66">
        <v>269.1</v>
      </c>
      <c r="D61" s="66">
        <v>136.8</v>
      </c>
      <c r="E61" s="66">
        <f t="shared" si="7"/>
        <v>50.836120401337794</v>
      </c>
      <c r="F61" s="66">
        <v>130.7</v>
      </c>
      <c r="G61" s="67">
        <f t="shared" si="5"/>
        <v>6.100000000000023</v>
      </c>
      <c r="H61" s="67">
        <f t="shared" si="6"/>
        <v>104.6671767406274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2.75">
      <c r="A62" s="9" t="s">
        <v>59</v>
      </c>
      <c r="B62" s="51">
        <v>1006</v>
      </c>
      <c r="C62" s="66">
        <v>817.5</v>
      </c>
      <c r="D62" s="66">
        <v>201</v>
      </c>
      <c r="E62" s="66">
        <f t="shared" si="7"/>
        <v>24.587155963302752</v>
      </c>
      <c r="F62" s="66">
        <v>63.3</v>
      </c>
      <c r="G62" s="67">
        <f t="shared" si="5"/>
        <v>137.7</v>
      </c>
      <c r="H62" s="67">
        <f t="shared" si="6"/>
        <v>317.53554502369667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s="29" customFormat="1" ht="12.75">
      <c r="A63" s="28" t="s">
        <v>42</v>
      </c>
      <c r="B63" s="53" t="s">
        <v>27</v>
      </c>
      <c r="C63" s="65">
        <f>SUM(C64:C64)</f>
        <v>1050</v>
      </c>
      <c r="D63" s="65">
        <f>SUM(D64:D64)</f>
        <v>302.23</v>
      </c>
      <c r="E63" s="65">
        <f t="shared" si="7"/>
        <v>28.783809523809527</v>
      </c>
      <c r="F63" s="65">
        <f>SUM(F64:F64)</f>
        <v>82.5</v>
      </c>
      <c r="G63" s="65">
        <f t="shared" si="5"/>
        <v>219.73000000000002</v>
      </c>
      <c r="H63" s="65">
        <f t="shared" si="6"/>
        <v>366.339393939394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2.75">
      <c r="A64" s="9" t="s">
        <v>51</v>
      </c>
      <c r="B64" s="52">
        <v>1102</v>
      </c>
      <c r="C64" s="66">
        <v>1050</v>
      </c>
      <c r="D64" s="66">
        <v>302.23</v>
      </c>
      <c r="E64" s="66">
        <f>D64/C64*100</f>
        <v>28.783809523809527</v>
      </c>
      <c r="F64" s="66">
        <v>82.5</v>
      </c>
      <c r="G64" s="67">
        <f t="shared" si="5"/>
        <v>219.73000000000002</v>
      </c>
      <c r="H64" s="67">
        <f t="shared" si="6"/>
        <v>366.339393939394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25.5">
      <c r="A65" s="28" t="s">
        <v>120</v>
      </c>
      <c r="B65" s="53" t="s">
        <v>43</v>
      </c>
      <c r="C65" s="65">
        <f>SUM(C66:C66)</f>
        <v>24</v>
      </c>
      <c r="D65" s="65">
        <f>SUM(D66:D66)</f>
        <v>0</v>
      </c>
      <c r="E65" s="65">
        <f t="shared" si="7"/>
        <v>0</v>
      </c>
      <c r="F65" s="65">
        <f>SUM(F66:F66)</f>
        <v>0</v>
      </c>
      <c r="G65" s="65">
        <f t="shared" si="5"/>
        <v>0</v>
      </c>
      <c r="H65" s="65" t="s">
        <v>54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25.5">
      <c r="A66" s="9" t="s">
        <v>119</v>
      </c>
      <c r="B66" s="52" t="s">
        <v>44</v>
      </c>
      <c r="C66" s="66">
        <v>24</v>
      </c>
      <c r="D66" s="66">
        <v>0</v>
      </c>
      <c r="E66" s="66">
        <f t="shared" si="7"/>
        <v>0</v>
      </c>
      <c r="F66" s="66">
        <v>0</v>
      </c>
      <c r="G66" s="67">
        <f t="shared" si="5"/>
        <v>0</v>
      </c>
      <c r="H66" s="67" t="s">
        <v>54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s="37" customFormat="1" ht="12.75">
      <c r="A67" s="35" t="s">
        <v>28</v>
      </c>
      <c r="B67" s="36"/>
      <c r="C67" s="70">
        <f>SUM(C37+C43+C46+C49+C55+C57+C60+C63+C65+C53)</f>
        <v>259158.50000000003</v>
      </c>
      <c r="D67" s="70">
        <f>SUM(D37+D43+D46+D49+D55+D57+D60+D63+D65+D53)</f>
        <v>38365.83000000001</v>
      </c>
      <c r="E67" s="70">
        <f t="shared" si="7"/>
        <v>14.804002183991653</v>
      </c>
      <c r="F67" s="70">
        <f>F37+F43+F46+F49++F53+F55+F57+F60+F63+F65</f>
        <v>43833.8</v>
      </c>
      <c r="G67" s="70">
        <f t="shared" si="5"/>
        <v>-5467.969999999994</v>
      </c>
      <c r="H67" s="65">
        <f t="shared" si="6"/>
        <v>87.52567653272135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25.5">
      <c r="A68" s="9" t="s">
        <v>45</v>
      </c>
      <c r="B68" s="1"/>
      <c r="C68" s="66">
        <v>-12831.5</v>
      </c>
      <c r="D68" s="66">
        <f>D34-D67</f>
        <v>3650.969999999994</v>
      </c>
      <c r="E68" s="66" t="s">
        <v>52</v>
      </c>
      <c r="F68" s="66">
        <f>F34-F67</f>
        <v>14316.499999999993</v>
      </c>
      <c r="G68" s="66" t="s">
        <v>52</v>
      </c>
      <c r="H68" s="66" t="s">
        <v>52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51" ht="12.75">
      <c r="A69" s="10"/>
      <c r="B69" s="16"/>
      <c r="C69" s="11"/>
      <c r="D69" s="11"/>
      <c r="E69" s="12"/>
      <c r="F69" s="11"/>
      <c r="G69" s="13"/>
      <c r="H69" s="12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1:51" ht="26.25" customHeight="1">
      <c r="A70" s="10"/>
      <c r="B70" s="16"/>
      <c r="C70" s="84"/>
      <c r="D70" s="84"/>
      <c r="E70" s="84"/>
      <c r="F70" s="84"/>
      <c r="G70" s="84"/>
      <c r="H70" s="84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</row>
    <row r="71" spans="1:51" ht="12.75">
      <c r="A71" s="14"/>
      <c r="B71" s="17"/>
      <c r="C71" s="14"/>
      <c r="D71" s="14"/>
      <c r="E71" s="55"/>
      <c r="F71" s="55"/>
      <c r="G71" s="55"/>
      <c r="H71" s="55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5:51" ht="12.75">
      <c r="E72" s="56"/>
      <c r="F72" s="57"/>
      <c r="G72" s="56"/>
      <c r="H72" s="56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5:51" ht="12.75">
      <c r="E73" s="56"/>
      <c r="F73" s="56"/>
      <c r="G73" s="56"/>
      <c r="H73" s="56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5:51" ht="12.75">
      <c r="E74" s="56"/>
      <c r="F74" s="56"/>
      <c r="G74" s="56"/>
      <c r="H74" s="56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5:8" ht="12.75">
      <c r="E75" s="56"/>
      <c r="F75" s="56"/>
      <c r="G75" s="56"/>
      <c r="H75" s="56"/>
    </row>
  </sheetData>
  <sheetProtection/>
  <mergeCells count="3">
    <mergeCell ref="A2:H2"/>
    <mergeCell ref="C70:H70"/>
    <mergeCell ref="A35:H35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5" r:id="rId1"/>
  <rowBreaks count="2" manualBreakCount="2">
    <brk id="35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2021-08-06T08:08:30Z</cp:lastPrinted>
  <dcterms:created xsi:type="dcterms:W3CDTF">2009-04-28T07:05:16Z</dcterms:created>
  <dcterms:modified xsi:type="dcterms:W3CDTF">2021-08-06T08:09:04Z</dcterms:modified>
  <cp:category/>
  <cp:version/>
  <cp:contentType/>
  <cp:contentStatus/>
</cp:coreProperties>
</file>