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<sst xmlns="http://schemas.openxmlformats.org/spreadsheetml/2006/main" count="153" uniqueCount="140">
  <si>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</si>
  <si>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</si>
  <si>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</si>
  <si>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</si>
  <si>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</si>
  <si>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</si>
  <si>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</si>
  <si>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</si>
  <si>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</si>
  <si>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</si>
  <si>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</si>
  <si>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</si>
  <si>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</si>
  <si>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</si>
  <si>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</si>
  <si>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</si>
  <si>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</si>
  <si>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</si>
  <si>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</si>
  <si>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</si>
  <si>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</si>
  <si>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</si>
  <si>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</si>
  <si>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</si>
  <si>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</si>
  <si>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</si>
  <si>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</si>
  <si>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</si>
  <si>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</si>
  <si>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</si>
  <si>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</si>
  <si>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</si>
  <si>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</si>
  <si>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</si>
  <si>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</si>
  <si>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</si>
  <si>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</si>
  <si>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</si>
  <si>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</si>
  <si>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</si>
  <si>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</si>
  <si>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</si>
  <si>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</si>
  <si>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</si>
  <si>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</si>
  <si>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</si>
  <si>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</si>
  <si>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</si>
  <si>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</si>
  <si>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</si>
  <si>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</si>
  <si>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</si>
  <si>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</si>
  <si>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</si>
  <si>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</si>
  <si>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</si>
  <si>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</si>
  <si>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</si>
  <si>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</si>
  <si>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</si>
  <si>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</si>
  <si>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</si>
  <si>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</si>
  <si>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</si>
  <si>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</si>
  <si>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</si>
  <si>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</si>
  <si>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</si>
  <si>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</si>
  <si>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</si>
  <si>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</si>
  <si>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</si>
  <si>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</si>
  <si>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</si>
  <si>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</si>
  <si>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</si>
  <si>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</si>
  <si>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</si>
  <si>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</si>
  <si>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</si>
  <si>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</si>
  <si>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</si>
  <si>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</si>
  <si>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</si>
  <si>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</si>
  <si>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</si>
  <si>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</si>
  <si>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</si>
  <si>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</si>
  <si>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</si>
  <si>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</si>
  <si>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</si>
  <si>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</si>
  <si>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</si>
  <si>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</si>
  <si>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</si>
  <si>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</si>
  <si>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</si>
  <si>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</si>
  <si>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</si>
  <si>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</si>
  <si>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</si>
  <si>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</si>
  <si>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</si>
  <si>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</si>
  <si>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</si>
  <si>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</si>
  <si>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</si>
  <si>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</si>
  <si>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</si>
  <si>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</si>
  <si>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</si>
  <si>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</si>
  <si>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</si>
  <si>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</si>
  <si>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</si>
  <si>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</si>
  <si>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</si>
  <si>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</si>
  <si>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</si>
  <si>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</si>
  <si>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</si>
  <si>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</si>
  <si>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</si>
  <si>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Массовый спорт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</si>
  <si>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</si>
  <si>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</si>
  <si>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Уточненный план на 2021 год</t>
  </si>
  <si>
    <t>отклонение (факт 2021-2020)</t>
  </si>
  <si>
    <t>Процент роста исполнения 2021 к 2020 году</t>
  </si>
  <si>
    <t>Обеспечение проведения выборов и референдумов</t>
  </si>
  <si>
    <t>0107</t>
  </si>
  <si>
    <t xml:space="preserve">Дотации </t>
  </si>
  <si>
    <t>Налог, взимаемый в связи с применением упрощенной системы налогообложения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</si>
  <si>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</si>
  <si>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</si>
  <si>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за 9 месяцев 2021 года</t>
  </si>
  <si>
    <t>% исполнения за 9 месяцев 2021</t>
  </si>
  <si>
    <t>Исполнено за 9 месяцев 2020 года</t>
  </si>
  <si>
    <t>Отчет об исполнении бюджета муниципального образования "Гагаринский район" Смоленской области за 9 месяцев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</si>
</sst>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8" fontId="44" fillId="0" borderId="0" xfId="0" applyNumberFormat="1" applyFont="1" applyBorder="1" applyAlignment="1">
      <alignment horizontal="center" vertical="center" wrapText="1"/>
    </xf>
    <xf numFmtId="178" fontId="45" fillId="8" borderId="11" xfId="0" applyNumberFormat="1" applyFont="1" applyFill="1" applyBorder="1" applyAlignment="1">
      <alignment vertical="top"/>
    </xf>
    <xf numFmtId="3" fontId="45" fillId="32" borderId="12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Alignment="1">
      <alignment/>
    </xf>
    <xf numFmtId="178" fontId="45" fillId="8" borderId="12" xfId="0" applyNumberFormat="1" applyFont="1" applyFill="1" applyBorder="1" applyAlignment="1">
      <alignment horizontal="center" vertical="top" wrapText="1"/>
    </xf>
    <xf numFmtId="178" fontId="45" fillId="0" borderId="0" xfId="0" applyNumberFormat="1" applyFont="1" applyFill="1" applyAlignment="1">
      <alignment/>
    </xf>
    <xf numFmtId="178" fontId="45" fillId="32" borderId="12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2" fillId="6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3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horizontal="center" vertical="center" wrapText="1"/>
    </xf>
    <xf numFmtId="178" fontId="2" fillId="6" borderId="12" xfId="0" applyNumberFormat="1" applyFont="1" applyFill="1" applyBorder="1" applyAlignment="1">
      <alignment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8" fontId="3" fillId="34" borderId="12" xfId="0" applyNumberFormat="1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center" wrapText="1"/>
    </xf>
    <xf numFmtId="178" fontId="2" fillId="8" borderId="11" xfId="0" applyNumberFormat="1" applyFont="1" applyFill="1" applyBorder="1" applyAlignment="1">
      <alignment horizontal="center" vertical="top" wrapText="1"/>
    </xf>
    <xf numFmtId="178" fontId="2" fillId="35" borderId="12" xfId="0" applyNumberFormat="1" applyFont="1" applyFill="1" applyBorder="1" applyAlignment="1">
      <alignment vertical="center" wrapText="1"/>
    </xf>
    <xf numFmtId="178" fontId="45" fillId="0" borderId="0" xfId="0" applyNumberFormat="1" applyFont="1" applyAlignment="1">
      <alignment horizontal="right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3" fillId="0" borderId="0" xfId="0" applyNumberFormat="1" applyFont="1" applyAlignment="1">
      <alignment horizontal="right" vertical="top" wrapText="1"/>
    </xf>
    <xf numFmtId="3" fontId="3" fillId="8" borderId="11" xfId="0" applyNumberFormat="1" applyFont="1" applyFill="1" applyBorder="1" applyAlignment="1">
      <alignment vertical="top"/>
    </xf>
    <xf numFmtId="3" fontId="2" fillId="35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178" fontId="4" fillId="37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left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178" fontId="4" fillId="37" borderId="12" xfId="0" applyNumberFormat="1" applyFont="1" applyFill="1" applyBorder="1" applyAlignment="1">
      <alignment horizontal="left" vertical="top" wrapText="1"/>
    </xf>
    <xf numFmtId="3" fontId="2" fillId="36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2" fillId="36" borderId="12" xfId="0" applyNumberFormat="1" applyFont="1" applyFill="1" applyBorder="1" applyAlignment="1">
      <alignment horizontal="center" vertical="top" wrapText="1"/>
    </xf>
    <xf numFmtId="3" fontId="4" fillId="37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/>
    </xf>
    <xf numFmtId="178" fontId="3" fillId="32" borderId="12" xfId="0" applyNumberFormat="1" applyFont="1" applyFill="1" applyBorder="1" applyAlignment="1">
      <alignment horizontal="center" vertical="center" wrapText="1"/>
    </xf>
    <xf numFmtId="178" fontId="3" fillId="8" borderId="11" xfId="0" applyNumberFormat="1" applyFont="1" applyFill="1" applyBorder="1" applyAlignment="1">
      <alignment vertical="top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4" fillId="37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wrapText="1"/>
    </xf>
    <xf numFmtId="178" fontId="3" fillId="32" borderId="12" xfId="0" applyNumberFormat="1" applyFont="1" applyFill="1" applyBorder="1" applyAlignment="1">
      <alignment vertical="center" wrapText="1"/>
    </xf>
    <xf numFmtId="178" fontId="4" fillId="0" borderId="14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1" sqref="E41"/>
    </sheetView>
  </sheetViews>
  <sheetFormatPr defaultColWidth="9.00390625" defaultRowHeight="12.75"/>
  <cols>
    <col min="1" max="1" width="43.625" style="4" customWidth="1"/>
    <col min="2" max="2" width="11.25390625" style="13" customWidth="1"/>
    <col min="3" max="3" width="13.375" style="4" customWidth="1"/>
    <col min="4" max="4" width="13.875" style="4" customWidth="1"/>
    <col min="5" max="5" width="12.625" style="4" customWidth="1"/>
    <col min="6" max="6" width="13.25390625" style="4" customWidth="1"/>
    <col min="7" max="7" width="12.625" style="4" customWidth="1"/>
    <col min="8" max="8" width="11.875" style="4" customWidth="1"/>
    <col min="9" max="16384" width="9.125" style="6" customWidth="1"/>
  </cols>
  <sheetData>
    <row r="1" spans="1:8" ht="36" customHeight="1">
      <c r="A1" s="70" t="s">
        <v>139</v>
      </c>
      <c r="B1" s="70"/>
      <c r="C1" s="70"/>
      <c r="D1" s="70"/>
      <c r="E1" s="70"/>
      <c r="F1" s="70"/>
      <c r="G1" s="70"/>
      <c r="H1" s="70"/>
    </row>
    <row r="2" spans="1:8" ht="63.75">
      <c r="A2" s="37" t="s">
        <v>0</v>
      </c>
      <c r="B2" s="38" t="s">
        <v>1</v>
      </c>
      <c r="C2" s="39" t="s">
        <v>127</v>
      </c>
      <c r="D2" s="39" t="s">
        <v>136</v>
      </c>
      <c r="E2" s="39" t="s">
        <v>137</v>
      </c>
      <c r="F2" s="39" t="s">
        <v>138</v>
      </c>
      <c r="G2" s="39" t="s">
        <v>128</v>
      </c>
      <c r="H2" s="39" t="s">
        <v>129</v>
      </c>
    </row>
    <row r="3" spans="1:8" ht="21" customHeight="1">
      <c r="A3" s="48" t="s">
        <v>77</v>
      </c>
      <c r="B3" s="54">
        <v>10000</v>
      </c>
      <c r="C3" s="43">
        <f>C4+C6+C8+C13+C15+C17+C20+C23+C27+C29+C31+C33</f>
        <v>328019.8</v>
      </c>
      <c r="D3" s="43">
        <f>D4+D6+D8+D13+D15+D17+D20+D23+D27+D29+D31+D33</f>
        <v>194564.09999999998</v>
      </c>
      <c r="E3" s="43">
        <f>D3/C3*100</f>
        <v>59.31474258566099</v>
      </c>
      <c r="F3" s="43">
        <f>F4+F6+F8+F13+F15+F17+F20+F23+F27+F29+F31+F33</f>
        <v>260947.09999999998</v>
      </c>
      <c r="G3" s="43">
        <f aca="true" t="shared" si="0" ref="G3:G34">D3-F3</f>
        <v>-66383</v>
      </c>
      <c r="H3" s="43">
        <f>D3/F3*100</f>
        <v>74.56074430411374</v>
      </c>
    </row>
    <row r="4" spans="1:8" ht="13.5">
      <c r="A4" s="49" t="s">
        <v>78</v>
      </c>
      <c r="B4" s="55">
        <v>10100</v>
      </c>
      <c r="C4" s="44">
        <f>C5</f>
        <v>251447.8</v>
      </c>
      <c r="D4" s="44">
        <f>D5</f>
        <v>153855.6</v>
      </c>
      <c r="E4" s="63">
        <f aca="true" t="shared" si="1" ref="E4:E42">D4/C4*100</f>
        <v>61.18788869896655</v>
      </c>
      <c r="F4" s="44">
        <f>F5</f>
        <v>220384</v>
      </c>
      <c r="G4" s="44">
        <f t="shared" si="0"/>
        <v>-66528.4</v>
      </c>
      <c r="H4" s="64">
        <f aca="true" t="shared" si="2" ref="H4:H42">D4/F4*100</f>
        <v>69.81250907506897</v>
      </c>
    </row>
    <row r="5" spans="1:8" ht="12.75">
      <c r="A5" s="50" t="s">
        <v>79</v>
      </c>
      <c r="B5" s="56">
        <v>10102</v>
      </c>
      <c r="C5" s="45">
        <v>251447.8</v>
      </c>
      <c r="D5" s="45">
        <v>153855.6</v>
      </c>
      <c r="E5" s="15">
        <f t="shared" si="1"/>
        <v>61.18788869896655</v>
      </c>
      <c r="F5" s="45">
        <v>220384</v>
      </c>
      <c r="G5" s="45">
        <f t="shared" si="0"/>
        <v>-66528.4</v>
      </c>
      <c r="H5" s="45">
        <f t="shared" si="2"/>
        <v>69.81250907506897</v>
      </c>
    </row>
    <row r="6" spans="1:8" ht="27">
      <c r="A6" s="49" t="s">
        <v>80</v>
      </c>
      <c r="B6" s="55">
        <v>10300</v>
      </c>
      <c r="C6" s="44">
        <f>C7</f>
        <v>7241.6</v>
      </c>
      <c r="D6" s="44">
        <f>D7</f>
        <v>5369.9</v>
      </c>
      <c r="E6" s="64">
        <f t="shared" si="1"/>
        <v>74.15350198851081</v>
      </c>
      <c r="F6" s="44">
        <f>F7</f>
        <v>4721.3</v>
      </c>
      <c r="G6" s="44">
        <f t="shared" si="0"/>
        <v>648.5999999999995</v>
      </c>
      <c r="H6" s="45">
        <f t="shared" si="2"/>
        <v>113.73774172367779</v>
      </c>
    </row>
    <row r="7" spans="1:8" ht="12.75">
      <c r="A7" s="50" t="s">
        <v>81</v>
      </c>
      <c r="B7" s="56">
        <v>10302</v>
      </c>
      <c r="C7" s="45">
        <v>7241.6</v>
      </c>
      <c r="D7" s="45">
        <v>5369.9</v>
      </c>
      <c r="E7" s="15">
        <f t="shared" si="1"/>
        <v>74.15350198851081</v>
      </c>
      <c r="F7" s="45">
        <v>4721.3</v>
      </c>
      <c r="G7" s="45">
        <f t="shared" si="0"/>
        <v>648.5999999999995</v>
      </c>
      <c r="H7" s="45">
        <f t="shared" si="2"/>
        <v>113.73774172367779</v>
      </c>
    </row>
    <row r="8" spans="1:8" ht="13.5">
      <c r="A8" s="49" t="s">
        <v>82</v>
      </c>
      <c r="B8" s="55">
        <v>10500</v>
      </c>
      <c r="C8" s="44">
        <f>C9+C10+C11+C12</f>
        <v>26305.1</v>
      </c>
      <c r="D8" s="44">
        <f>D9+D10+D11+D12</f>
        <v>14911.1</v>
      </c>
      <c r="E8" s="63">
        <f t="shared" si="1"/>
        <v>56.68520553048649</v>
      </c>
      <c r="F8" s="44">
        <f>F10+F11+F12</f>
        <v>14072.900000000001</v>
      </c>
      <c r="G8" s="44">
        <f t="shared" si="0"/>
        <v>838.1999999999989</v>
      </c>
      <c r="H8" s="64">
        <f t="shared" si="2"/>
        <v>105.95612844545188</v>
      </c>
    </row>
    <row r="9" spans="1:8" ht="25.5">
      <c r="A9" s="50" t="s">
        <v>133</v>
      </c>
      <c r="B9" s="57">
        <v>10501</v>
      </c>
      <c r="C9" s="15">
        <v>7756.8</v>
      </c>
      <c r="D9" s="15">
        <v>7653.3</v>
      </c>
      <c r="E9" s="15">
        <f t="shared" si="1"/>
        <v>98.66568688118812</v>
      </c>
      <c r="F9" s="15">
        <v>0</v>
      </c>
      <c r="G9" s="65">
        <f t="shared" si="0"/>
        <v>7653.3</v>
      </c>
      <c r="H9" s="15" t="s">
        <v>119</v>
      </c>
    </row>
    <row r="10" spans="1:8" ht="12.75">
      <c r="A10" s="50" t="s">
        <v>83</v>
      </c>
      <c r="B10" s="56">
        <v>10502</v>
      </c>
      <c r="C10" s="45">
        <v>3613.3</v>
      </c>
      <c r="D10" s="45">
        <v>3401.2</v>
      </c>
      <c r="E10" s="15">
        <f t="shared" si="1"/>
        <v>94.13001964962776</v>
      </c>
      <c r="F10" s="45">
        <v>9825.1</v>
      </c>
      <c r="G10" s="45">
        <f t="shared" si="0"/>
        <v>-6423.900000000001</v>
      </c>
      <c r="H10" s="45">
        <f t="shared" si="2"/>
        <v>34.61745936428128</v>
      </c>
    </row>
    <row r="11" spans="1:8" ht="12.75">
      <c r="A11" s="50" t="s">
        <v>84</v>
      </c>
      <c r="B11" s="56">
        <v>10503</v>
      </c>
      <c r="C11" s="45">
        <v>753.6</v>
      </c>
      <c r="D11" s="45">
        <v>873.2</v>
      </c>
      <c r="E11" s="15">
        <f t="shared" si="1"/>
        <v>115.87048832271762</v>
      </c>
      <c r="F11" s="45">
        <v>710.5</v>
      </c>
      <c r="G11" s="45">
        <f t="shared" si="0"/>
        <v>162.70000000000005</v>
      </c>
      <c r="H11" s="45">
        <f t="shared" si="2"/>
        <v>122.89936664320902</v>
      </c>
    </row>
    <row r="12" spans="1:8" ht="12.75">
      <c r="A12" s="50" t="s">
        <v>85</v>
      </c>
      <c r="B12" s="56">
        <v>10504</v>
      </c>
      <c r="C12" s="45">
        <v>14181.4</v>
      </c>
      <c r="D12" s="45">
        <v>2983.4</v>
      </c>
      <c r="E12" s="15">
        <f t="shared" si="1"/>
        <v>21.037415205832993</v>
      </c>
      <c r="F12" s="45">
        <v>3537.3</v>
      </c>
      <c r="G12" s="45">
        <f t="shared" si="0"/>
        <v>-553.9000000000001</v>
      </c>
      <c r="H12" s="45">
        <f t="shared" si="2"/>
        <v>84.34116416475842</v>
      </c>
    </row>
    <row r="13" spans="1:8" ht="13.5">
      <c r="A13" s="49" t="s">
        <v>86</v>
      </c>
      <c r="B13" s="55">
        <v>10600</v>
      </c>
      <c r="C13" s="44">
        <f>C14</f>
        <v>122.8</v>
      </c>
      <c r="D13" s="44">
        <f>D14</f>
        <v>70</v>
      </c>
      <c r="E13" s="15">
        <f t="shared" si="1"/>
        <v>57.00325732899023</v>
      </c>
      <c r="F13" s="44">
        <f>F14</f>
        <v>126</v>
      </c>
      <c r="G13" s="44">
        <f t="shared" si="0"/>
        <v>-56</v>
      </c>
      <c r="H13" s="64">
        <f t="shared" si="2"/>
        <v>55.55555555555556</v>
      </c>
    </row>
    <row r="14" spans="1:8" ht="12.75">
      <c r="A14" s="50" t="s">
        <v>87</v>
      </c>
      <c r="B14" s="56">
        <v>10605</v>
      </c>
      <c r="C14" s="45">
        <v>122.8</v>
      </c>
      <c r="D14" s="45">
        <v>70</v>
      </c>
      <c r="E14" s="15">
        <f t="shared" si="1"/>
        <v>57.00325732899023</v>
      </c>
      <c r="F14" s="45">
        <v>126</v>
      </c>
      <c r="G14" s="45">
        <f t="shared" si="0"/>
        <v>-56</v>
      </c>
      <c r="H14" s="45">
        <f t="shared" si="2"/>
        <v>55.55555555555556</v>
      </c>
    </row>
    <row r="15" spans="1:8" ht="40.5">
      <c r="A15" s="49" t="s">
        <v>88</v>
      </c>
      <c r="B15" s="55">
        <v>10700</v>
      </c>
      <c r="C15" s="44">
        <f>C16</f>
        <v>1586.7</v>
      </c>
      <c r="D15" s="44">
        <f>D16</f>
        <v>2368.4</v>
      </c>
      <c r="E15" s="44">
        <f t="shared" si="1"/>
        <v>149.26577172748472</v>
      </c>
      <c r="F15" s="44">
        <f>F16</f>
        <v>1021.4</v>
      </c>
      <c r="G15" s="44">
        <f t="shared" si="0"/>
        <v>1347</v>
      </c>
      <c r="H15" s="44">
        <f t="shared" si="2"/>
        <v>231.87781476404936</v>
      </c>
    </row>
    <row r="16" spans="1:8" ht="25.5">
      <c r="A16" s="50" t="s">
        <v>89</v>
      </c>
      <c r="B16" s="56">
        <v>10701</v>
      </c>
      <c r="C16" s="45">
        <v>1586.7</v>
      </c>
      <c r="D16" s="45">
        <v>2368.4</v>
      </c>
      <c r="E16" s="45">
        <f>D16/C16*100</f>
        <v>149.26577172748472</v>
      </c>
      <c r="F16" s="45">
        <v>1021.4</v>
      </c>
      <c r="G16" s="45">
        <f t="shared" si="0"/>
        <v>1347</v>
      </c>
      <c r="H16" s="45">
        <f t="shared" si="2"/>
        <v>231.87781476404936</v>
      </c>
    </row>
    <row r="17" spans="1:8" ht="13.5">
      <c r="A17" s="49" t="s">
        <v>90</v>
      </c>
      <c r="B17" s="55">
        <v>10800</v>
      </c>
      <c r="C17" s="44">
        <f>C18+C19</f>
        <v>3853</v>
      </c>
      <c r="D17" s="44">
        <f>D18+D19</f>
        <v>3400.4</v>
      </c>
      <c r="E17" s="63">
        <f t="shared" si="1"/>
        <v>88.25330910978458</v>
      </c>
      <c r="F17" s="44">
        <f>F18+F19</f>
        <v>3307.6</v>
      </c>
      <c r="G17" s="44">
        <f t="shared" si="0"/>
        <v>92.80000000000018</v>
      </c>
      <c r="H17" s="64">
        <f t="shared" si="2"/>
        <v>102.80565969282864</v>
      </c>
    </row>
    <row r="18" spans="1:8" ht="25.5">
      <c r="A18" s="50" t="s">
        <v>91</v>
      </c>
      <c r="B18" s="56">
        <v>10803</v>
      </c>
      <c r="C18" s="45">
        <v>3848</v>
      </c>
      <c r="D18" s="45">
        <v>3400.4</v>
      </c>
      <c r="E18" s="45">
        <f t="shared" si="1"/>
        <v>88.36798336798337</v>
      </c>
      <c r="F18" s="45">
        <v>3297.6</v>
      </c>
      <c r="G18" s="45">
        <f t="shared" si="0"/>
        <v>102.80000000000018</v>
      </c>
      <c r="H18" s="45">
        <f t="shared" si="2"/>
        <v>103.11741872877245</v>
      </c>
    </row>
    <row r="19" spans="1:8" ht="25.5">
      <c r="A19" s="50" t="s">
        <v>120</v>
      </c>
      <c r="B19" s="56">
        <v>10807</v>
      </c>
      <c r="C19" s="45">
        <v>5</v>
      </c>
      <c r="D19" s="45">
        <v>0</v>
      </c>
      <c r="E19" s="45">
        <f t="shared" si="1"/>
        <v>0</v>
      </c>
      <c r="F19" s="45">
        <v>10</v>
      </c>
      <c r="G19" s="45">
        <f t="shared" si="0"/>
        <v>-10</v>
      </c>
      <c r="H19" s="45">
        <f t="shared" si="2"/>
        <v>0</v>
      </c>
    </row>
    <row r="20" spans="1:8" ht="27">
      <c r="A20" s="49" t="s">
        <v>92</v>
      </c>
      <c r="B20" s="55">
        <v>10900</v>
      </c>
      <c r="C20" s="44">
        <f>C21+C22</f>
        <v>4.8</v>
      </c>
      <c r="D20" s="44">
        <f>D21+D22</f>
        <v>1.9000000000000001</v>
      </c>
      <c r="E20" s="44">
        <f>D20/C20*100</f>
        <v>39.583333333333336</v>
      </c>
      <c r="F20" s="44">
        <f>F21+F22</f>
        <v>9.2</v>
      </c>
      <c r="G20" s="44">
        <f t="shared" si="0"/>
        <v>-7.299999999999999</v>
      </c>
      <c r="H20" s="45">
        <f t="shared" si="2"/>
        <v>20.65217391304348</v>
      </c>
    </row>
    <row r="21" spans="1:8" ht="12.75">
      <c r="A21" s="50" t="s">
        <v>93</v>
      </c>
      <c r="B21" s="56">
        <v>10906</v>
      </c>
      <c r="C21" s="45">
        <v>4.8</v>
      </c>
      <c r="D21" s="45">
        <v>1.8</v>
      </c>
      <c r="E21" s="15">
        <f t="shared" si="1"/>
        <v>37.5</v>
      </c>
      <c r="F21" s="45">
        <v>8.1</v>
      </c>
      <c r="G21" s="45">
        <f t="shared" si="0"/>
        <v>-6.3</v>
      </c>
      <c r="H21" s="45">
        <f t="shared" si="2"/>
        <v>22.222222222222225</v>
      </c>
    </row>
    <row r="22" spans="1:8" ht="25.5">
      <c r="A22" s="50" t="s">
        <v>94</v>
      </c>
      <c r="B22" s="56">
        <v>10907</v>
      </c>
      <c r="C22" s="45">
        <v>0</v>
      </c>
      <c r="D22" s="45">
        <v>0.1</v>
      </c>
      <c r="E22" s="45" t="s">
        <v>119</v>
      </c>
      <c r="F22" s="45">
        <v>1.1</v>
      </c>
      <c r="G22" s="45">
        <f t="shared" si="0"/>
        <v>-1</v>
      </c>
      <c r="H22" s="45">
        <f t="shared" si="2"/>
        <v>9.090909090909092</v>
      </c>
    </row>
    <row r="23" spans="1:8" ht="40.5">
      <c r="A23" s="49" t="s">
        <v>95</v>
      </c>
      <c r="B23" s="55">
        <v>11100</v>
      </c>
      <c r="C23" s="44">
        <f>C24+C25+C26</f>
        <v>9806.9</v>
      </c>
      <c r="D23" s="44">
        <f>D24+D25+D26</f>
        <v>7528.4</v>
      </c>
      <c r="E23" s="44">
        <f t="shared" si="1"/>
        <v>76.76635838032405</v>
      </c>
      <c r="F23" s="44">
        <f>F24+F25+F26</f>
        <v>7716.3</v>
      </c>
      <c r="G23" s="44">
        <f t="shared" si="0"/>
        <v>-187.90000000000055</v>
      </c>
      <c r="H23" s="44">
        <f t="shared" si="2"/>
        <v>97.5648950922074</v>
      </c>
    </row>
    <row r="24" spans="1:8" ht="25.5">
      <c r="A24" s="50" t="s">
        <v>96</v>
      </c>
      <c r="B24" s="56">
        <v>11105</v>
      </c>
      <c r="C24" s="45">
        <v>8034.4</v>
      </c>
      <c r="D24" s="45">
        <v>6108.4</v>
      </c>
      <c r="E24" s="45">
        <f t="shared" si="1"/>
        <v>76.0280792591855</v>
      </c>
      <c r="F24" s="45">
        <v>6592.5</v>
      </c>
      <c r="G24" s="45">
        <f t="shared" si="0"/>
        <v>-484.10000000000036</v>
      </c>
      <c r="H24" s="45">
        <f t="shared" si="2"/>
        <v>92.65680697762608</v>
      </c>
    </row>
    <row r="25" spans="1:8" ht="12.75">
      <c r="A25" s="50" t="s">
        <v>97</v>
      </c>
      <c r="B25" s="56">
        <v>11105</v>
      </c>
      <c r="C25" s="45">
        <v>1672.5</v>
      </c>
      <c r="D25" s="45">
        <v>1396.3</v>
      </c>
      <c r="E25" s="15">
        <f t="shared" si="1"/>
        <v>83.48579970104633</v>
      </c>
      <c r="F25" s="45">
        <v>1123.8</v>
      </c>
      <c r="G25" s="45">
        <f t="shared" si="0"/>
        <v>272.5</v>
      </c>
      <c r="H25" s="45">
        <f t="shared" si="2"/>
        <v>124.24808684819364</v>
      </c>
    </row>
    <row r="26" spans="1:8" ht="12.75">
      <c r="A26" s="50" t="s">
        <v>98</v>
      </c>
      <c r="B26" s="56">
        <v>11107</v>
      </c>
      <c r="C26" s="45">
        <v>100</v>
      </c>
      <c r="D26" s="45">
        <v>23.7</v>
      </c>
      <c r="E26" s="15">
        <f t="shared" si="1"/>
        <v>23.7</v>
      </c>
      <c r="F26" s="45">
        <v>0</v>
      </c>
      <c r="G26" s="45">
        <f t="shared" si="0"/>
        <v>23.7</v>
      </c>
      <c r="H26" s="45" t="s">
        <v>119</v>
      </c>
    </row>
    <row r="27" spans="1:8" ht="27">
      <c r="A27" s="49" t="s">
        <v>99</v>
      </c>
      <c r="B27" s="55">
        <v>11200</v>
      </c>
      <c r="C27" s="44">
        <f>C28</f>
        <v>2287.1</v>
      </c>
      <c r="D27" s="44">
        <f>D28</f>
        <v>719.4</v>
      </c>
      <c r="E27" s="44">
        <f t="shared" si="1"/>
        <v>31.45468059988632</v>
      </c>
      <c r="F27" s="44">
        <f>F28</f>
        <v>2125</v>
      </c>
      <c r="G27" s="44">
        <f t="shared" si="0"/>
        <v>-1405.6</v>
      </c>
      <c r="H27" s="44">
        <f t="shared" si="2"/>
        <v>33.85411764705882</v>
      </c>
    </row>
    <row r="28" spans="1:8" ht="25.5">
      <c r="A28" s="50" t="s">
        <v>100</v>
      </c>
      <c r="B28" s="56">
        <v>11201</v>
      </c>
      <c r="C28" s="45">
        <v>2287.1</v>
      </c>
      <c r="D28" s="45">
        <v>719.4</v>
      </c>
      <c r="E28" s="45">
        <f t="shared" si="1"/>
        <v>31.45468059988632</v>
      </c>
      <c r="F28" s="45">
        <v>2125</v>
      </c>
      <c r="G28" s="45">
        <f t="shared" si="0"/>
        <v>-1405.6</v>
      </c>
      <c r="H28" s="45">
        <f t="shared" si="2"/>
        <v>33.85411764705882</v>
      </c>
    </row>
    <row r="29" spans="1:8" ht="45.75" customHeight="1">
      <c r="A29" s="51" t="s">
        <v>118</v>
      </c>
      <c r="B29" s="55">
        <v>11300</v>
      </c>
      <c r="C29" s="44">
        <f>C30</f>
        <v>300</v>
      </c>
      <c r="D29" s="44">
        <f>D30</f>
        <v>198.8</v>
      </c>
      <c r="E29" s="64">
        <f>D29/C29*100</f>
        <v>66.26666666666668</v>
      </c>
      <c r="F29" s="44">
        <f>F30</f>
        <v>181</v>
      </c>
      <c r="G29" s="44">
        <f t="shared" si="0"/>
        <v>17.80000000000001</v>
      </c>
      <c r="H29" s="64">
        <f t="shared" si="2"/>
        <v>109.83425414364643</v>
      </c>
    </row>
    <row r="30" spans="1:8" ht="25.5">
      <c r="A30" s="50" t="s">
        <v>117</v>
      </c>
      <c r="B30" s="56">
        <v>11302</v>
      </c>
      <c r="C30" s="45">
        <v>300</v>
      </c>
      <c r="D30" s="45">
        <v>198.8</v>
      </c>
      <c r="E30" s="45">
        <f t="shared" si="1"/>
        <v>66.26666666666668</v>
      </c>
      <c r="F30" s="45">
        <v>181</v>
      </c>
      <c r="G30" s="45">
        <f t="shared" si="0"/>
        <v>17.80000000000001</v>
      </c>
      <c r="H30" s="45">
        <f t="shared" si="2"/>
        <v>109.83425414364643</v>
      </c>
    </row>
    <row r="31" spans="1:8" ht="27">
      <c r="A31" s="49" t="s">
        <v>101</v>
      </c>
      <c r="B31" s="55">
        <v>11400</v>
      </c>
      <c r="C31" s="44">
        <f>C32</f>
        <v>23541.5</v>
      </c>
      <c r="D31" s="44">
        <f>D32</f>
        <v>3948.6</v>
      </c>
      <c r="E31" s="44">
        <f t="shared" si="1"/>
        <v>16.77293290571969</v>
      </c>
      <c r="F31" s="44">
        <f>F32</f>
        <v>5530.3</v>
      </c>
      <c r="G31" s="44">
        <f t="shared" si="0"/>
        <v>-1581.7000000000003</v>
      </c>
      <c r="H31" s="44">
        <f t="shared" si="2"/>
        <v>71.39938158870224</v>
      </c>
    </row>
    <row r="32" spans="1:8" ht="38.25">
      <c r="A32" s="50" t="s">
        <v>121</v>
      </c>
      <c r="B32" s="56">
        <v>11406</v>
      </c>
      <c r="C32" s="45">
        <v>23541.5</v>
      </c>
      <c r="D32" s="45">
        <v>3948.6</v>
      </c>
      <c r="E32" s="45">
        <f t="shared" si="1"/>
        <v>16.77293290571969</v>
      </c>
      <c r="F32" s="45">
        <v>5530.3</v>
      </c>
      <c r="G32" s="45">
        <f t="shared" si="0"/>
        <v>-1581.7000000000003</v>
      </c>
      <c r="H32" s="45">
        <f t="shared" si="2"/>
        <v>71.39938158870224</v>
      </c>
    </row>
    <row r="33" spans="1:8" ht="27">
      <c r="A33" s="49" t="s">
        <v>102</v>
      </c>
      <c r="B33" s="55">
        <v>11600</v>
      </c>
      <c r="C33" s="44">
        <v>1522.5</v>
      </c>
      <c r="D33" s="44">
        <v>2191.6</v>
      </c>
      <c r="E33" s="44">
        <f t="shared" si="1"/>
        <v>143.9474548440066</v>
      </c>
      <c r="F33" s="44">
        <v>1752.1</v>
      </c>
      <c r="G33" s="44">
        <f t="shared" si="0"/>
        <v>439.5</v>
      </c>
      <c r="H33" s="44">
        <f t="shared" si="2"/>
        <v>125.08418469265452</v>
      </c>
    </row>
    <row r="34" spans="1:8" ht="12.75">
      <c r="A34" s="52" t="s">
        <v>103</v>
      </c>
      <c r="B34" s="58">
        <v>20000</v>
      </c>
      <c r="C34" s="46">
        <f>C35+C40+C41</f>
        <v>543522.2999999999</v>
      </c>
      <c r="D34" s="46">
        <f>D35+D40+D41</f>
        <v>370893.8</v>
      </c>
      <c r="E34" s="46">
        <f t="shared" si="1"/>
        <v>68.23892966305155</v>
      </c>
      <c r="F34" s="46">
        <f>F35+F40+F41</f>
        <v>334704.6</v>
      </c>
      <c r="G34" s="66">
        <f t="shared" si="0"/>
        <v>36189.20000000001</v>
      </c>
      <c r="H34" s="66">
        <f t="shared" si="2"/>
        <v>110.81228044072296</v>
      </c>
    </row>
    <row r="35" spans="1:8" ht="25.5">
      <c r="A35" s="50" t="s">
        <v>104</v>
      </c>
      <c r="B35" s="56">
        <v>20200</v>
      </c>
      <c r="C35" s="45">
        <f>C36+C37+C38+C39</f>
        <v>543522.2999999999</v>
      </c>
      <c r="D35" s="45">
        <f>D36+D37+D38+D39</f>
        <v>370892.8</v>
      </c>
      <c r="E35" s="45">
        <f t="shared" si="1"/>
        <v>68.23874567796024</v>
      </c>
      <c r="F35" s="45">
        <f>F36+F37+F38+F39</f>
        <v>334704.6</v>
      </c>
      <c r="G35" s="45">
        <f aca="true" t="shared" si="3" ref="G35:G41">D35-F35</f>
        <v>36188.20000000001</v>
      </c>
      <c r="H35" s="45">
        <f t="shared" si="2"/>
        <v>110.81198166980674</v>
      </c>
    </row>
    <row r="36" spans="1:8" ht="12.75">
      <c r="A36" s="50" t="s">
        <v>132</v>
      </c>
      <c r="B36" s="56">
        <v>20201</v>
      </c>
      <c r="C36" s="45">
        <v>69247</v>
      </c>
      <c r="D36" s="45">
        <v>51935.4</v>
      </c>
      <c r="E36" s="45">
        <f t="shared" si="1"/>
        <v>75.00021661588228</v>
      </c>
      <c r="F36" s="45">
        <v>56350</v>
      </c>
      <c r="G36" s="45">
        <f t="shared" si="3"/>
        <v>-4414.5999999999985</v>
      </c>
      <c r="H36" s="45">
        <f t="shared" si="2"/>
        <v>92.16574977817214</v>
      </c>
    </row>
    <row r="37" spans="1:8" ht="12.75">
      <c r="A37" s="50" t="s">
        <v>105</v>
      </c>
      <c r="B37" s="56">
        <v>20202</v>
      </c>
      <c r="C37" s="45">
        <v>78275.1</v>
      </c>
      <c r="D37" s="45">
        <v>46066</v>
      </c>
      <c r="E37" s="45">
        <f>D37/C37*100</f>
        <v>58.85140996306616</v>
      </c>
      <c r="F37" s="45">
        <v>29021.6</v>
      </c>
      <c r="G37" s="45">
        <f t="shared" si="3"/>
        <v>17044.4</v>
      </c>
      <c r="H37" s="45">
        <f t="shared" si="2"/>
        <v>158.73004934255866</v>
      </c>
    </row>
    <row r="38" spans="1:8" ht="12.75">
      <c r="A38" s="50" t="s">
        <v>106</v>
      </c>
      <c r="B38" s="56">
        <v>20203</v>
      </c>
      <c r="C38" s="45">
        <v>390159.1</v>
      </c>
      <c r="D38" s="45">
        <v>268285.6</v>
      </c>
      <c r="E38" s="45">
        <f t="shared" si="1"/>
        <v>68.76312765740951</v>
      </c>
      <c r="F38" s="45">
        <v>249203.4</v>
      </c>
      <c r="G38" s="45">
        <f t="shared" si="3"/>
        <v>19082.199999999983</v>
      </c>
      <c r="H38" s="45">
        <f t="shared" si="2"/>
        <v>107.65727915429724</v>
      </c>
    </row>
    <row r="39" spans="1:8" ht="12.75">
      <c r="A39" s="50" t="s">
        <v>107</v>
      </c>
      <c r="B39" s="56">
        <v>20204</v>
      </c>
      <c r="C39" s="45">
        <v>5841.1</v>
      </c>
      <c r="D39" s="45">
        <v>4605.8</v>
      </c>
      <c r="E39" s="45">
        <f t="shared" si="1"/>
        <v>78.85158617383712</v>
      </c>
      <c r="F39" s="45">
        <v>129.6</v>
      </c>
      <c r="G39" s="45">
        <f t="shared" si="3"/>
        <v>4476.2</v>
      </c>
      <c r="H39" s="45">
        <f t="shared" si="2"/>
        <v>3553.8580246913584</v>
      </c>
    </row>
    <row r="40" spans="1:8" ht="25.5">
      <c r="A40" s="50" t="s">
        <v>122</v>
      </c>
      <c r="B40" s="56">
        <v>21800</v>
      </c>
      <c r="C40" s="45">
        <v>0</v>
      </c>
      <c r="D40" s="45">
        <v>1507.7</v>
      </c>
      <c r="E40" s="45" t="s">
        <v>119</v>
      </c>
      <c r="F40" s="45">
        <v>0</v>
      </c>
      <c r="G40" s="45">
        <f t="shared" si="3"/>
        <v>1507.7</v>
      </c>
      <c r="H40" s="45" t="s">
        <v>119</v>
      </c>
    </row>
    <row r="41" spans="1:8" ht="39" customHeight="1">
      <c r="A41" s="50" t="s">
        <v>123</v>
      </c>
      <c r="B41" s="56">
        <v>21900</v>
      </c>
      <c r="C41" s="45">
        <v>0</v>
      </c>
      <c r="D41" s="45">
        <v>-1506.7</v>
      </c>
      <c r="E41" s="64" t="s">
        <v>119</v>
      </c>
      <c r="F41" s="45">
        <v>0</v>
      </c>
      <c r="G41" s="45">
        <f t="shared" si="3"/>
        <v>-1506.7</v>
      </c>
      <c r="H41" s="45" t="s">
        <v>119</v>
      </c>
    </row>
    <row r="42" spans="1:8" ht="14.25">
      <c r="A42" s="53" t="s">
        <v>108</v>
      </c>
      <c r="B42" s="59">
        <v>85000</v>
      </c>
      <c r="C42" s="47">
        <f>C34+C3</f>
        <v>871542.0999999999</v>
      </c>
      <c r="D42" s="47">
        <f>D34+D3</f>
        <v>565457.8999999999</v>
      </c>
      <c r="E42" s="47">
        <f t="shared" si="1"/>
        <v>64.88015897338751</v>
      </c>
      <c r="F42" s="47">
        <f>F34+F3</f>
        <v>595651.7</v>
      </c>
      <c r="G42" s="67">
        <f>D42-F42</f>
        <v>-30193.800000000047</v>
      </c>
      <c r="H42" s="68">
        <f t="shared" si="2"/>
        <v>94.93096385018292</v>
      </c>
    </row>
    <row r="43" spans="1:8" ht="12.75">
      <c r="A43" s="34" t="s">
        <v>2</v>
      </c>
      <c r="B43" s="41"/>
      <c r="C43" s="62"/>
      <c r="D43" s="62"/>
      <c r="E43" s="2"/>
      <c r="F43" s="2"/>
      <c r="G43" s="5"/>
      <c r="H43" s="2"/>
    </row>
    <row r="44" spans="1:8" ht="12.75">
      <c r="A44" s="20" t="s">
        <v>3</v>
      </c>
      <c r="B44" s="21" t="s">
        <v>4</v>
      </c>
      <c r="C44" s="14">
        <f>SUM(C45:C52)</f>
        <v>69998.9</v>
      </c>
      <c r="D44" s="14">
        <f>SUM(D45:D52)</f>
        <v>48951.8</v>
      </c>
      <c r="E44" s="14">
        <f>D44/C44*100</f>
        <v>69.93224179237103</v>
      </c>
      <c r="F44" s="14">
        <f>SUM(F45:F52)</f>
        <v>49872.1</v>
      </c>
      <c r="G44" s="14">
        <f>SUM(G45:G52)</f>
        <v>-920.2999999999984</v>
      </c>
      <c r="H44" s="14">
        <f aca="true" t="shared" si="4" ref="H44:H49">D44/F44*100</f>
        <v>98.1546796705974</v>
      </c>
    </row>
    <row r="45" spans="1:8" ht="42" customHeight="1">
      <c r="A45" s="22" t="s">
        <v>110</v>
      </c>
      <c r="B45" s="23" t="s">
        <v>111</v>
      </c>
      <c r="C45" s="15">
        <v>2084.8</v>
      </c>
      <c r="D45" s="15">
        <v>1590.2</v>
      </c>
      <c r="E45" s="15">
        <f>F45/C45*100</f>
        <v>69.09056024558711</v>
      </c>
      <c r="F45" s="15">
        <v>1440.4</v>
      </c>
      <c r="G45" s="15">
        <f>D45-F45</f>
        <v>149.79999999999995</v>
      </c>
      <c r="H45" s="18">
        <f t="shared" si="4"/>
        <v>110.3998889197445</v>
      </c>
    </row>
    <row r="46" spans="1:8" ht="51">
      <c r="A46" s="24" t="s">
        <v>5</v>
      </c>
      <c r="B46" s="25" t="s">
        <v>6</v>
      </c>
      <c r="C46" s="16">
        <v>5584.1</v>
      </c>
      <c r="D46" s="60">
        <v>3726.6</v>
      </c>
      <c r="E46" s="16">
        <f>F46/C46*100</f>
        <v>69.41852760516466</v>
      </c>
      <c r="F46" s="16">
        <v>3876.4</v>
      </c>
      <c r="G46" s="15">
        <f aca="true" t="shared" si="5" ref="G46:G51">D46-F46</f>
        <v>-149.80000000000018</v>
      </c>
      <c r="H46" s="18">
        <f t="shared" si="4"/>
        <v>96.13558972242286</v>
      </c>
    </row>
    <row r="47" spans="1:8" ht="51">
      <c r="A47" s="24" t="s">
        <v>7</v>
      </c>
      <c r="B47" s="25" t="s">
        <v>8</v>
      </c>
      <c r="C47" s="16">
        <v>29523.4</v>
      </c>
      <c r="D47" s="60">
        <v>21743.2</v>
      </c>
      <c r="E47" s="16">
        <f>F47/C47*100</f>
        <v>69.59665892139793</v>
      </c>
      <c r="F47" s="16">
        <v>20547.3</v>
      </c>
      <c r="G47" s="15">
        <f t="shared" si="5"/>
        <v>1195.9000000000015</v>
      </c>
      <c r="H47" s="18">
        <f t="shared" si="4"/>
        <v>105.82022942187052</v>
      </c>
    </row>
    <row r="48" spans="1:8" ht="12.75">
      <c r="A48" s="24" t="s">
        <v>64</v>
      </c>
      <c r="B48" s="26" t="s">
        <v>65</v>
      </c>
      <c r="C48" s="16">
        <v>3.3</v>
      </c>
      <c r="D48" s="60">
        <v>3.3</v>
      </c>
      <c r="E48" s="16">
        <f>F48/C48*100</f>
        <v>109.09090909090911</v>
      </c>
      <c r="F48" s="16">
        <v>3.6</v>
      </c>
      <c r="G48" s="15">
        <f t="shared" si="5"/>
        <v>-0.30000000000000027</v>
      </c>
      <c r="H48" s="18">
        <f t="shared" si="4"/>
        <v>91.66666666666666</v>
      </c>
    </row>
    <row r="49" spans="1:8" ht="38.25">
      <c r="A49" s="24" t="s">
        <v>9</v>
      </c>
      <c r="B49" s="25" t="s">
        <v>10</v>
      </c>
      <c r="C49" s="16">
        <v>11245.5</v>
      </c>
      <c r="D49" s="60">
        <v>8326.1</v>
      </c>
      <c r="E49" s="16">
        <f>F49/C49*100</f>
        <v>69.56916099773242</v>
      </c>
      <c r="F49" s="16">
        <v>7823.4</v>
      </c>
      <c r="G49" s="15">
        <f t="shared" si="5"/>
        <v>502.7000000000007</v>
      </c>
      <c r="H49" s="18">
        <f t="shared" si="4"/>
        <v>106.42559500984228</v>
      </c>
    </row>
    <row r="50" spans="1:8" ht="12.75">
      <c r="A50" s="24" t="s">
        <v>130</v>
      </c>
      <c r="B50" s="26" t="s">
        <v>131</v>
      </c>
      <c r="C50" s="16">
        <v>2300</v>
      </c>
      <c r="D50" s="16">
        <v>2300</v>
      </c>
      <c r="E50" s="16">
        <f aca="true" t="shared" si="6" ref="E50:E57">D50/C50*100</f>
        <v>100</v>
      </c>
      <c r="F50" s="16">
        <v>0</v>
      </c>
      <c r="G50" s="15">
        <f t="shared" si="5"/>
        <v>2300</v>
      </c>
      <c r="H50" s="18" t="s">
        <v>119</v>
      </c>
    </row>
    <row r="51" spans="1:8" ht="12.75">
      <c r="A51" s="24" t="s">
        <v>11</v>
      </c>
      <c r="B51" s="25" t="s">
        <v>48</v>
      </c>
      <c r="C51" s="16">
        <v>1774.7</v>
      </c>
      <c r="D51" s="16">
        <v>0</v>
      </c>
      <c r="E51" s="16">
        <f t="shared" si="6"/>
        <v>0</v>
      </c>
      <c r="F51" s="16">
        <v>0</v>
      </c>
      <c r="G51" s="15">
        <f t="shared" si="5"/>
        <v>0</v>
      </c>
      <c r="H51" s="18" t="s">
        <v>119</v>
      </c>
    </row>
    <row r="52" spans="1:8" ht="12.75">
      <c r="A52" s="24" t="s">
        <v>12</v>
      </c>
      <c r="B52" s="25" t="s">
        <v>50</v>
      </c>
      <c r="C52" s="16">
        <v>17483.1</v>
      </c>
      <c r="D52" s="16">
        <v>11262.4</v>
      </c>
      <c r="E52" s="16">
        <f t="shared" si="6"/>
        <v>64.41878156619822</v>
      </c>
      <c r="F52" s="16">
        <v>16181</v>
      </c>
      <c r="G52" s="16">
        <f>SUM(D52-F52)</f>
        <v>-4918.6</v>
      </c>
      <c r="H52" s="18">
        <f>D52/F52*100</f>
        <v>69.60262035720906</v>
      </c>
    </row>
    <row r="53" spans="1:8" ht="12.75">
      <c r="A53" s="27" t="s">
        <v>74</v>
      </c>
      <c r="B53" s="28" t="s">
        <v>71</v>
      </c>
      <c r="C53" s="17">
        <f>SUM(C54:C54)</f>
        <v>61</v>
      </c>
      <c r="D53" s="17">
        <f>SUM(D54:D54)</f>
        <v>26</v>
      </c>
      <c r="E53" s="17">
        <f>D53/C53*100</f>
        <v>42.62295081967213</v>
      </c>
      <c r="F53" s="17">
        <f>SUM(F54:F54)</f>
        <v>21.5</v>
      </c>
      <c r="G53" s="17">
        <f>SUM(G54:G54)</f>
        <v>4.5</v>
      </c>
      <c r="H53" s="17">
        <f>D53/F53*100</f>
        <v>120.93023255813952</v>
      </c>
    </row>
    <row r="54" spans="1:8" ht="12.75">
      <c r="A54" s="24" t="s">
        <v>73</v>
      </c>
      <c r="B54" s="26" t="s">
        <v>72</v>
      </c>
      <c r="C54" s="16">
        <v>61</v>
      </c>
      <c r="D54" s="16">
        <v>26</v>
      </c>
      <c r="E54" s="16">
        <f>D54/C54*100</f>
        <v>42.62295081967213</v>
      </c>
      <c r="F54" s="16">
        <v>21.5</v>
      </c>
      <c r="G54" s="16">
        <f>D54-F54</f>
        <v>4.5</v>
      </c>
      <c r="H54" s="15">
        <f>D54/F54*100</f>
        <v>120.93023255813952</v>
      </c>
    </row>
    <row r="55" spans="1:8" ht="25.5">
      <c r="A55" s="27" t="s">
        <v>13</v>
      </c>
      <c r="B55" s="29" t="s">
        <v>14</v>
      </c>
      <c r="C55" s="17">
        <f>SUM(C56:C56)</f>
        <v>304.5</v>
      </c>
      <c r="D55" s="17">
        <f>SUM(D56:D56)</f>
        <v>49.8</v>
      </c>
      <c r="E55" s="17">
        <f t="shared" si="6"/>
        <v>16.354679802955662</v>
      </c>
      <c r="F55" s="17">
        <f>SUM(F56:F56)</f>
        <v>11</v>
      </c>
      <c r="G55" s="17">
        <f>SUM(G56:G56)</f>
        <v>38.8</v>
      </c>
      <c r="H55" s="17">
        <f>D55/F55*100</f>
        <v>452.72727272727275</v>
      </c>
    </row>
    <row r="56" spans="1:8" ht="38.25">
      <c r="A56" s="24" t="s">
        <v>135</v>
      </c>
      <c r="B56" s="26" t="s">
        <v>134</v>
      </c>
      <c r="C56" s="16">
        <v>304.5</v>
      </c>
      <c r="D56" s="16">
        <v>49.8</v>
      </c>
      <c r="E56" s="16">
        <f t="shared" si="6"/>
        <v>16.354679802955662</v>
      </c>
      <c r="F56" s="16">
        <v>11</v>
      </c>
      <c r="G56" s="16">
        <f>D56-F56</f>
        <v>38.8</v>
      </c>
      <c r="H56" s="18">
        <f>D56/F56*100</f>
        <v>452.72727272727275</v>
      </c>
    </row>
    <row r="57" spans="1:8" ht="12.75">
      <c r="A57" s="27" t="s">
        <v>15</v>
      </c>
      <c r="B57" s="29" t="s">
        <v>16</v>
      </c>
      <c r="C57" s="17">
        <f>SUM(C58:C61)</f>
        <v>26337.3</v>
      </c>
      <c r="D57" s="17">
        <f>SUM(D58:D61)</f>
        <v>7964.3</v>
      </c>
      <c r="E57" s="17">
        <f t="shared" si="6"/>
        <v>30.239622132868593</v>
      </c>
      <c r="F57" s="17">
        <f>SUM(F58:F61)</f>
        <v>38190.1</v>
      </c>
      <c r="G57" s="17">
        <f>SUM(G58:G61)</f>
        <v>-30225.8</v>
      </c>
      <c r="H57" s="17">
        <f aca="true" t="shared" si="7" ref="H57:H90">D57/F57*100</f>
        <v>20.85435754292343</v>
      </c>
    </row>
    <row r="58" spans="1:8" ht="12.75">
      <c r="A58" s="30" t="s">
        <v>112</v>
      </c>
      <c r="B58" s="31" t="s">
        <v>113</v>
      </c>
      <c r="C58" s="18">
        <v>200</v>
      </c>
      <c r="D58" s="18">
        <v>0</v>
      </c>
      <c r="E58" s="18">
        <f>D58/C58*100</f>
        <v>0</v>
      </c>
      <c r="F58" s="18">
        <v>0</v>
      </c>
      <c r="G58" s="18">
        <f>D58-F58</f>
        <v>0</v>
      </c>
      <c r="H58" s="18" t="s">
        <v>119</v>
      </c>
    </row>
    <row r="59" spans="1:8" ht="12.75">
      <c r="A59" s="24" t="s">
        <v>17</v>
      </c>
      <c r="B59" s="25" t="s">
        <v>18</v>
      </c>
      <c r="C59" s="16">
        <v>5750</v>
      </c>
      <c r="D59" s="16">
        <v>3871.9</v>
      </c>
      <c r="E59" s="16">
        <f>D59/C59*100</f>
        <v>67.33739130434783</v>
      </c>
      <c r="F59" s="16">
        <v>4257.1</v>
      </c>
      <c r="G59" s="18">
        <f>D59-F59</f>
        <v>-385.2000000000003</v>
      </c>
      <c r="H59" s="18">
        <f>D59/F59*100</f>
        <v>90.95158676094054</v>
      </c>
    </row>
    <row r="60" spans="1:8" ht="12.75">
      <c r="A60" s="24" t="s">
        <v>109</v>
      </c>
      <c r="B60" s="25" t="s">
        <v>49</v>
      </c>
      <c r="C60" s="16">
        <v>19787.3</v>
      </c>
      <c r="D60" s="16">
        <v>3980.4</v>
      </c>
      <c r="E60" s="16">
        <f aca="true" t="shared" si="8" ref="E60:E90">D60/C60*100</f>
        <v>20.115932946890176</v>
      </c>
      <c r="F60" s="16">
        <v>33907.4</v>
      </c>
      <c r="G60" s="18">
        <f>D60-F60</f>
        <v>-29927</v>
      </c>
      <c r="H60" s="18">
        <f>D60/F60*100</f>
        <v>11.739030418138812</v>
      </c>
    </row>
    <row r="61" spans="1:8" ht="14.25" customHeight="1">
      <c r="A61" s="24" t="s">
        <v>19</v>
      </c>
      <c r="B61" s="25" t="s">
        <v>20</v>
      </c>
      <c r="C61" s="16">
        <v>600</v>
      </c>
      <c r="D61" s="16">
        <v>112</v>
      </c>
      <c r="E61" s="16">
        <f t="shared" si="8"/>
        <v>18.666666666666668</v>
      </c>
      <c r="F61" s="16">
        <v>25.6</v>
      </c>
      <c r="G61" s="18">
        <f>D61-F61</f>
        <v>86.4</v>
      </c>
      <c r="H61" s="18">
        <f>D61/F61*100</f>
        <v>437.5</v>
      </c>
    </row>
    <row r="62" spans="1:8" ht="12.75">
      <c r="A62" s="27" t="s">
        <v>21</v>
      </c>
      <c r="B62" s="29" t="s">
        <v>22</v>
      </c>
      <c r="C62" s="17">
        <f>SUM(C63:C65)</f>
        <v>10351.3</v>
      </c>
      <c r="D62" s="17">
        <f>SUM(D63:D65)</f>
        <v>7613.099999999999</v>
      </c>
      <c r="E62" s="17">
        <f>D62/C62*100</f>
        <v>73.54728391602987</v>
      </c>
      <c r="F62" s="17">
        <f>SUM(F63:F65)</f>
        <v>7714.3</v>
      </c>
      <c r="G62" s="17">
        <f>SUM(G63:G65)</f>
        <v>-101.20000000000016</v>
      </c>
      <c r="H62" s="17">
        <f t="shared" si="7"/>
        <v>98.68815057749892</v>
      </c>
    </row>
    <row r="63" spans="1:8" ht="12.75">
      <c r="A63" s="24" t="s">
        <v>62</v>
      </c>
      <c r="B63" s="26" t="s">
        <v>61</v>
      </c>
      <c r="C63" s="16">
        <v>240</v>
      </c>
      <c r="D63" s="16">
        <v>131.7</v>
      </c>
      <c r="E63" s="16">
        <f t="shared" si="8"/>
        <v>54.87499999999999</v>
      </c>
      <c r="F63" s="16">
        <v>124.2</v>
      </c>
      <c r="G63" s="16">
        <f>D63-F63</f>
        <v>7.499999999999986</v>
      </c>
      <c r="H63" s="18">
        <f t="shared" si="7"/>
        <v>106.03864734299515</v>
      </c>
    </row>
    <row r="64" spans="1:8" ht="12.75">
      <c r="A64" s="24" t="s">
        <v>23</v>
      </c>
      <c r="B64" s="25" t="s">
        <v>24</v>
      </c>
      <c r="C64" s="16">
        <v>0</v>
      </c>
      <c r="D64" s="16">
        <v>0</v>
      </c>
      <c r="E64" s="16">
        <v>0</v>
      </c>
      <c r="F64" s="16">
        <v>686.4</v>
      </c>
      <c r="G64" s="16">
        <f>D64-F64</f>
        <v>-686.4</v>
      </c>
      <c r="H64" s="18" t="s">
        <v>119</v>
      </c>
    </row>
    <row r="65" spans="1:8" ht="25.5">
      <c r="A65" s="24" t="s">
        <v>76</v>
      </c>
      <c r="B65" s="26" t="s">
        <v>66</v>
      </c>
      <c r="C65" s="16">
        <v>10111.3</v>
      </c>
      <c r="D65" s="16">
        <v>7481.4</v>
      </c>
      <c r="E65" s="16">
        <f t="shared" si="8"/>
        <v>73.9904858920218</v>
      </c>
      <c r="F65" s="16">
        <v>6903.7</v>
      </c>
      <c r="G65" s="16">
        <f>D65-F65</f>
        <v>577.6999999999998</v>
      </c>
      <c r="H65" s="18">
        <f t="shared" si="7"/>
        <v>108.36797659226211</v>
      </c>
    </row>
    <row r="66" spans="1:8" ht="12.75">
      <c r="A66" s="27" t="s">
        <v>67</v>
      </c>
      <c r="B66" s="28" t="s">
        <v>68</v>
      </c>
      <c r="C66" s="17">
        <f>SUM(C67:C67)</f>
        <v>158.7</v>
      </c>
      <c r="D66" s="17">
        <f>SUM(D67:D67)</f>
        <v>0</v>
      </c>
      <c r="E66" s="17">
        <f>D66/C66*100</f>
        <v>0</v>
      </c>
      <c r="F66" s="17">
        <f>SUM(F67:F67)</f>
        <v>0</v>
      </c>
      <c r="G66" s="17">
        <f>SUM(G67:G67)</f>
        <v>0</v>
      </c>
      <c r="H66" s="17" t="s">
        <v>119</v>
      </c>
    </row>
    <row r="67" spans="1:8" ht="12.75">
      <c r="A67" s="24" t="s">
        <v>70</v>
      </c>
      <c r="B67" s="26" t="s">
        <v>69</v>
      </c>
      <c r="C67" s="16">
        <v>158.7</v>
      </c>
      <c r="D67" s="16">
        <v>0</v>
      </c>
      <c r="E67" s="16">
        <f>D67/C67*100</f>
        <v>0</v>
      </c>
      <c r="F67" s="16">
        <v>0</v>
      </c>
      <c r="G67" s="16">
        <f>SUM(D67-F67)</f>
        <v>0</v>
      </c>
      <c r="H67" s="18" t="s">
        <v>119</v>
      </c>
    </row>
    <row r="68" spans="1:8" ht="12.75">
      <c r="A68" s="27" t="s">
        <v>25</v>
      </c>
      <c r="B68" s="29" t="s">
        <v>26</v>
      </c>
      <c r="C68" s="17">
        <f>SUM(C69:C73)</f>
        <v>544568.7000000001</v>
      </c>
      <c r="D68" s="17">
        <f>SUM(D69:D73)</f>
        <v>372959.6</v>
      </c>
      <c r="E68" s="17">
        <f t="shared" si="8"/>
        <v>68.48715322786637</v>
      </c>
      <c r="F68" s="17">
        <f>SUM(F69:F73)</f>
        <v>355603.1</v>
      </c>
      <c r="G68" s="17">
        <f>SUM(G69:G73)</f>
        <v>17356.500000000015</v>
      </c>
      <c r="H68" s="17">
        <f t="shared" si="7"/>
        <v>104.8808629621058</v>
      </c>
    </row>
    <row r="69" spans="1:8" ht="12.75">
      <c r="A69" s="24" t="s">
        <v>27</v>
      </c>
      <c r="B69" s="25" t="s">
        <v>28</v>
      </c>
      <c r="C69" s="16">
        <v>152423.7</v>
      </c>
      <c r="D69" s="16">
        <v>107476.6</v>
      </c>
      <c r="E69" s="15">
        <f t="shared" si="8"/>
        <v>70.51173800399806</v>
      </c>
      <c r="F69" s="15">
        <v>107128.3</v>
      </c>
      <c r="G69" s="16">
        <f>D69-F69</f>
        <v>348.3000000000029</v>
      </c>
      <c r="H69" s="18">
        <f t="shared" si="7"/>
        <v>100.32512417353772</v>
      </c>
    </row>
    <row r="70" spans="1:8" ht="12.75">
      <c r="A70" s="24" t="s">
        <v>29</v>
      </c>
      <c r="B70" s="25" t="s">
        <v>30</v>
      </c>
      <c r="C70" s="16">
        <v>333932.4</v>
      </c>
      <c r="D70" s="16">
        <v>225005.5</v>
      </c>
      <c r="E70" s="15">
        <f t="shared" si="8"/>
        <v>67.38055366894616</v>
      </c>
      <c r="F70" s="15">
        <v>212380.3</v>
      </c>
      <c r="G70" s="16">
        <f>D70-F70</f>
        <v>12625.200000000012</v>
      </c>
      <c r="H70" s="18">
        <f t="shared" si="7"/>
        <v>105.94461915723824</v>
      </c>
    </row>
    <row r="71" spans="1:8" ht="25.5" customHeight="1">
      <c r="A71" s="24" t="s">
        <v>114</v>
      </c>
      <c r="B71" s="26" t="s">
        <v>115</v>
      </c>
      <c r="C71" s="16">
        <v>42478.4</v>
      </c>
      <c r="D71" s="16">
        <v>29506.6</v>
      </c>
      <c r="E71" s="15">
        <f t="shared" si="8"/>
        <v>69.46259746129797</v>
      </c>
      <c r="F71" s="15">
        <v>26417.7</v>
      </c>
      <c r="G71" s="16">
        <f>D71-F71</f>
        <v>3088.899999999998</v>
      </c>
      <c r="H71" s="18">
        <f t="shared" si="7"/>
        <v>111.6925394716421</v>
      </c>
    </row>
    <row r="72" spans="1:8" ht="12.75">
      <c r="A72" s="32" t="s">
        <v>116</v>
      </c>
      <c r="B72" s="26" t="s">
        <v>31</v>
      </c>
      <c r="C72" s="16">
        <v>1080.8</v>
      </c>
      <c r="D72" s="16">
        <v>1076.9</v>
      </c>
      <c r="E72" s="15">
        <f t="shared" si="8"/>
        <v>99.63915618060697</v>
      </c>
      <c r="F72" s="15">
        <v>90</v>
      </c>
      <c r="G72" s="16">
        <f>D72-F72</f>
        <v>986.9000000000001</v>
      </c>
      <c r="H72" s="18">
        <f t="shared" si="7"/>
        <v>1196.5555555555557</v>
      </c>
    </row>
    <row r="73" spans="1:8" ht="12.75">
      <c r="A73" s="24" t="s">
        <v>32</v>
      </c>
      <c r="B73" s="26" t="s">
        <v>33</v>
      </c>
      <c r="C73" s="16">
        <v>14653.4</v>
      </c>
      <c r="D73" s="16">
        <v>9894</v>
      </c>
      <c r="E73" s="15">
        <f t="shared" si="8"/>
        <v>67.5201659683077</v>
      </c>
      <c r="F73" s="15">
        <v>9586.8</v>
      </c>
      <c r="G73" s="16">
        <f>D73-F73</f>
        <v>307.2000000000007</v>
      </c>
      <c r="H73" s="18">
        <f t="shared" si="7"/>
        <v>103.2044060583302</v>
      </c>
    </row>
    <row r="74" spans="1:8" ht="12.75">
      <c r="A74" s="27" t="s">
        <v>51</v>
      </c>
      <c r="B74" s="29" t="s">
        <v>34</v>
      </c>
      <c r="C74" s="17">
        <f>SUM(C75:C76)</f>
        <v>110077.9</v>
      </c>
      <c r="D74" s="17">
        <f>SUM(D75:D76)</f>
        <v>45296.2</v>
      </c>
      <c r="E74" s="17">
        <f t="shared" si="8"/>
        <v>41.14922250515317</v>
      </c>
      <c r="F74" s="17">
        <f>SUM(F75:F76)</f>
        <v>43363.5</v>
      </c>
      <c r="G74" s="17">
        <f>SUM(G75:G76)</f>
        <v>1932.7000000000007</v>
      </c>
      <c r="H74" s="17">
        <f t="shared" si="7"/>
        <v>104.45697418335695</v>
      </c>
    </row>
    <row r="75" spans="1:8" ht="12.75">
      <c r="A75" s="24" t="s">
        <v>35</v>
      </c>
      <c r="B75" s="25" t="s">
        <v>36</v>
      </c>
      <c r="C75" s="16">
        <v>95654.4</v>
      </c>
      <c r="D75" s="16">
        <v>34538.4</v>
      </c>
      <c r="E75" s="16">
        <f t="shared" si="8"/>
        <v>36.107486953030914</v>
      </c>
      <c r="F75" s="16">
        <v>33928</v>
      </c>
      <c r="G75" s="16">
        <f>D75-F75</f>
        <v>610.4000000000015</v>
      </c>
      <c r="H75" s="18">
        <f t="shared" si="7"/>
        <v>101.79910398490924</v>
      </c>
    </row>
    <row r="76" spans="1:8" ht="29.25" customHeight="1">
      <c r="A76" s="24" t="s">
        <v>52</v>
      </c>
      <c r="B76" s="25" t="s">
        <v>37</v>
      </c>
      <c r="C76" s="16">
        <v>14423.5</v>
      </c>
      <c r="D76" s="16">
        <v>10757.8</v>
      </c>
      <c r="E76" s="16">
        <f t="shared" si="8"/>
        <v>74.58522550005199</v>
      </c>
      <c r="F76" s="16">
        <v>9435.5</v>
      </c>
      <c r="G76" s="16">
        <f>D76-F76</f>
        <v>1322.2999999999993</v>
      </c>
      <c r="H76" s="18">
        <f t="shared" si="7"/>
        <v>114.01409570240051</v>
      </c>
    </row>
    <row r="77" spans="1:8" ht="12.75">
      <c r="A77" s="27" t="s">
        <v>38</v>
      </c>
      <c r="B77" s="29" t="s">
        <v>39</v>
      </c>
      <c r="C77" s="17">
        <f>SUM(C78:C81)</f>
        <v>55583.799999999996</v>
      </c>
      <c r="D77" s="17">
        <f>SUM(D78:D81)</f>
        <v>27322</v>
      </c>
      <c r="E77" s="17">
        <f t="shared" si="8"/>
        <v>49.154609796379525</v>
      </c>
      <c r="F77" s="17">
        <f>SUM(F78:F81)</f>
        <v>27149.500000000004</v>
      </c>
      <c r="G77" s="17">
        <f>SUM(G78:G81)</f>
        <v>172.49999999999818</v>
      </c>
      <c r="H77" s="17">
        <f t="shared" si="7"/>
        <v>100.63537081714212</v>
      </c>
    </row>
    <row r="78" spans="1:8" ht="12.75">
      <c r="A78" s="24" t="s">
        <v>40</v>
      </c>
      <c r="B78" s="26">
        <v>1001</v>
      </c>
      <c r="C78" s="16">
        <v>5404</v>
      </c>
      <c r="D78" s="16">
        <v>3877.5</v>
      </c>
      <c r="E78" s="16">
        <f t="shared" si="8"/>
        <v>71.75240562546263</v>
      </c>
      <c r="F78" s="16">
        <v>3972.5</v>
      </c>
      <c r="G78" s="16">
        <f>D78-F78</f>
        <v>-95</v>
      </c>
      <c r="H78" s="18">
        <f t="shared" si="7"/>
        <v>97.60855884203902</v>
      </c>
    </row>
    <row r="79" spans="1:8" ht="12.75">
      <c r="A79" s="24" t="s">
        <v>41</v>
      </c>
      <c r="B79" s="26" t="s">
        <v>42</v>
      </c>
      <c r="C79" s="16">
        <v>4541.1</v>
      </c>
      <c r="D79" s="16">
        <v>3202.3</v>
      </c>
      <c r="E79" s="16">
        <f t="shared" si="8"/>
        <v>70.51815639382528</v>
      </c>
      <c r="F79" s="16">
        <v>2982.2</v>
      </c>
      <c r="G79" s="16">
        <f>D79-F79</f>
        <v>220.10000000000036</v>
      </c>
      <c r="H79" s="18">
        <f t="shared" si="7"/>
        <v>107.38045738045739</v>
      </c>
    </row>
    <row r="80" spans="1:8" ht="15.75" customHeight="1">
      <c r="A80" s="24" t="s">
        <v>43</v>
      </c>
      <c r="B80" s="26">
        <v>1004</v>
      </c>
      <c r="C80" s="16">
        <v>40900</v>
      </c>
      <c r="D80" s="16">
        <v>16859.8</v>
      </c>
      <c r="E80" s="16">
        <f t="shared" si="8"/>
        <v>41.22200488997555</v>
      </c>
      <c r="F80" s="16">
        <v>17113.9</v>
      </c>
      <c r="G80" s="16">
        <f>D80-F80</f>
        <v>-254.10000000000218</v>
      </c>
      <c r="H80" s="18">
        <f t="shared" si="7"/>
        <v>98.51524199627202</v>
      </c>
    </row>
    <row r="81" spans="1:8" ht="14.25" customHeight="1">
      <c r="A81" s="24" t="s">
        <v>44</v>
      </c>
      <c r="B81" s="26">
        <v>1006</v>
      </c>
      <c r="C81" s="16">
        <v>4738.7</v>
      </c>
      <c r="D81" s="16">
        <v>3382.4</v>
      </c>
      <c r="E81" s="16">
        <f t="shared" si="8"/>
        <v>71.37822609576466</v>
      </c>
      <c r="F81" s="16">
        <v>3080.9</v>
      </c>
      <c r="G81" s="16">
        <f>D81-F81</f>
        <v>301.5</v>
      </c>
      <c r="H81" s="18">
        <f t="shared" si="7"/>
        <v>109.78610146385796</v>
      </c>
    </row>
    <row r="82" spans="1:8" ht="12.75">
      <c r="A82" s="27" t="s">
        <v>53</v>
      </c>
      <c r="B82" s="29" t="s">
        <v>45</v>
      </c>
      <c r="C82" s="17">
        <f>SUM(C83:C85)</f>
        <v>76110.1</v>
      </c>
      <c r="D82" s="17">
        <f>SUM(D83:D85)</f>
        <v>51872.5</v>
      </c>
      <c r="E82" s="17">
        <f t="shared" si="8"/>
        <v>68.15455504591374</v>
      </c>
      <c r="F82" s="17">
        <f>SUM(F83:F85)</f>
        <v>31746</v>
      </c>
      <c r="G82" s="17">
        <f>SUM(G83:G85)</f>
        <v>20126.5</v>
      </c>
      <c r="H82" s="17">
        <f t="shared" si="7"/>
        <v>163.3985383985384</v>
      </c>
    </row>
    <row r="83" spans="1:8" ht="12.75">
      <c r="A83" s="24" t="s">
        <v>54</v>
      </c>
      <c r="B83" s="25" t="s">
        <v>46</v>
      </c>
      <c r="C83" s="16">
        <v>47123.3</v>
      </c>
      <c r="D83" s="16">
        <v>33218.5</v>
      </c>
      <c r="E83" s="16">
        <f t="shared" si="8"/>
        <v>70.4927286501582</v>
      </c>
      <c r="F83" s="16">
        <v>30669</v>
      </c>
      <c r="G83" s="16">
        <f>D83-F83</f>
        <v>2549.5</v>
      </c>
      <c r="H83" s="18">
        <f t="shared" si="7"/>
        <v>108.312954449118</v>
      </c>
    </row>
    <row r="84" spans="1:8" ht="12.75">
      <c r="A84" s="24" t="s">
        <v>124</v>
      </c>
      <c r="B84" s="33">
        <v>1102</v>
      </c>
      <c r="C84" s="16">
        <v>27399.4</v>
      </c>
      <c r="D84" s="16">
        <v>17543.3</v>
      </c>
      <c r="E84" s="16">
        <f t="shared" si="8"/>
        <v>64.02804440973159</v>
      </c>
      <c r="F84" s="16">
        <v>0</v>
      </c>
      <c r="G84" s="16">
        <f>D84-F84</f>
        <v>17543.3</v>
      </c>
      <c r="H84" s="18" t="s">
        <v>119</v>
      </c>
    </row>
    <row r="85" spans="1:8" ht="12.75">
      <c r="A85" s="24" t="s">
        <v>63</v>
      </c>
      <c r="B85" s="26">
        <v>1105</v>
      </c>
      <c r="C85" s="16">
        <v>1587.4</v>
      </c>
      <c r="D85" s="16">
        <v>1110.7</v>
      </c>
      <c r="E85" s="16">
        <f t="shared" si="8"/>
        <v>69.96976187476376</v>
      </c>
      <c r="F85" s="16">
        <v>1077</v>
      </c>
      <c r="G85" s="16">
        <f>D85-F85</f>
        <v>33.700000000000045</v>
      </c>
      <c r="H85" s="18">
        <f t="shared" si="7"/>
        <v>103.12906220984215</v>
      </c>
    </row>
    <row r="86" spans="1:8" ht="37.5" customHeight="1">
      <c r="A86" s="27" t="s">
        <v>125</v>
      </c>
      <c r="B86" s="29" t="s">
        <v>55</v>
      </c>
      <c r="C86" s="17">
        <f>SUM(C87:C87)</f>
        <v>11000</v>
      </c>
      <c r="D86" s="17">
        <f>SUM(D87:D87)</f>
        <v>4412.2</v>
      </c>
      <c r="E86" s="17">
        <f t="shared" si="8"/>
        <v>40.11090909090909</v>
      </c>
      <c r="F86" s="17">
        <f>SUM(F87:F87)</f>
        <v>4310.6</v>
      </c>
      <c r="G86" s="17">
        <f>SUM(G87:G87)</f>
        <v>101.59999999999945</v>
      </c>
      <c r="H86" s="17">
        <f t="shared" si="7"/>
        <v>102.35698046675637</v>
      </c>
    </row>
    <row r="87" spans="1:8" ht="35.25" customHeight="1">
      <c r="A87" s="24" t="s">
        <v>126</v>
      </c>
      <c r="B87" s="25" t="s">
        <v>56</v>
      </c>
      <c r="C87" s="16">
        <v>11000</v>
      </c>
      <c r="D87" s="16">
        <v>4412.2</v>
      </c>
      <c r="E87" s="16">
        <f t="shared" si="8"/>
        <v>40.11090909090909</v>
      </c>
      <c r="F87" s="16">
        <v>4310.6</v>
      </c>
      <c r="G87" s="16">
        <f>D87-F87</f>
        <v>101.59999999999945</v>
      </c>
      <c r="H87" s="18">
        <f t="shared" si="7"/>
        <v>102.35698046675637</v>
      </c>
    </row>
    <row r="88" spans="1:8" ht="38.25">
      <c r="A88" s="27" t="s">
        <v>75</v>
      </c>
      <c r="B88" s="29" t="s">
        <v>57</v>
      </c>
      <c r="C88" s="17">
        <f>SUM(C89:C89)</f>
        <v>16474.1</v>
      </c>
      <c r="D88" s="17">
        <f>SUM(D89:D89)</f>
        <v>12355.2</v>
      </c>
      <c r="E88" s="17">
        <f t="shared" si="8"/>
        <v>74.99772369962548</v>
      </c>
      <c r="F88" s="17">
        <f>F89</f>
        <v>12285</v>
      </c>
      <c r="G88" s="17">
        <f>G89</f>
        <v>70.20000000000073</v>
      </c>
      <c r="H88" s="17">
        <f t="shared" si="7"/>
        <v>100.57142857142858</v>
      </c>
    </row>
    <row r="89" spans="1:8" ht="38.25">
      <c r="A89" s="24" t="s">
        <v>58</v>
      </c>
      <c r="B89" s="25" t="s">
        <v>59</v>
      </c>
      <c r="C89" s="16">
        <v>16474.1</v>
      </c>
      <c r="D89" s="16">
        <v>12355.2</v>
      </c>
      <c r="E89" s="16">
        <f t="shared" si="8"/>
        <v>74.99772369962548</v>
      </c>
      <c r="F89" s="16">
        <v>12285</v>
      </c>
      <c r="G89" s="16">
        <f>D89-F89</f>
        <v>70.20000000000073</v>
      </c>
      <c r="H89" s="18">
        <f t="shared" si="7"/>
        <v>100.57142857142858</v>
      </c>
    </row>
    <row r="90" spans="1:8" ht="12.75">
      <c r="A90" s="35" t="s">
        <v>47</v>
      </c>
      <c r="B90" s="42"/>
      <c r="C90" s="19">
        <f>SUM(C44+C53+C55+C57+C62+C66+C68+C74+C77+C82+C86+C88)</f>
        <v>921026.3</v>
      </c>
      <c r="D90" s="19">
        <f>SUM(D44+D53+D55+D57+D62+D66+D68+D74+D77+D82+D86+D88)</f>
        <v>578822.7</v>
      </c>
      <c r="E90" s="19">
        <f t="shared" si="8"/>
        <v>62.84540408889517</v>
      </c>
      <c r="F90" s="19">
        <f>SUM(F44+F53+F55+F57+F62+F66+F68+F74+F77+F82+F86+F88)</f>
        <v>570266.7</v>
      </c>
      <c r="G90" s="19">
        <f>SUM(G44+G53+G55+G57+G62+G66+G68+G74+G77+G82+G86+G88)</f>
        <v>8556.000000000015</v>
      </c>
      <c r="H90" s="19">
        <f t="shared" si="7"/>
        <v>101.5003506254179</v>
      </c>
    </row>
    <row r="91" spans="1:8" ht="25.5">
      <c r="A91" s="69" t="s">
        <v>60</v>
      </c>
      <c r="B91" s="3"/>
      <c r="C91" s="61">
        <v>-26000</v>
      </c>
      <c r="D91" s="61">
        <f>D42-D90</f>
        <v>-13364.800000000047</v>
      </c>
      <c r="E91" s="7"/>
      <c r="F91" s="61">
        <f>F42-F90</f>
        <v>25385</v>
      </c>
      <c r="G91" s="7"/>
      <c r="H91" s="7"/>
    </row>
    <row r="92" spans="1:8" ht="12.75">
      <c r="A92" s="8"/>
      <c r="B92" s="9"/>
      <c r="C92" s="36"/>
      <c r="D92" s="36"/>
      <c r="E92" s="1"/>
      <c r="F92" s="40"/>
      <c r="G92" s="10"/>
      <c r="H92" s="1"/>
    </row>
    <row r="93" spans="1:8" ht="26.25" customHeight="1">
      <c r="A93" s="8"/>
      <c r="B93" s="9"/>
      <c r="C93" s="71"/>
      <c r="D93" s="71"/>
      <c r="E93" s="71"/>
      <c r="F93" s="71"/>
      <c r="G93" s="71"/>
      <c r="H93" s="71"/>
    </row>
    <row r="94" spans="1:8" ht="12.75">
      <c r="A94" s="11"/>
      <c r="B94" s="12"/>
      <c r="C94" s="11"/>
      <c r="D94" s="11"/>
      <c r="E94" s="11"/>
      <c r="F94" s="11"/>
      <c r="G94" s="11"/>
      <c r="H94" s="11"/>
    </row>
  </sheetData>
  <sheetProtection/>
  <mergeCells count="2">
    <mergeCell ref="A1:H1"/>
    <mergeCell ref="C93:H93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2021-07-05T08:18:30Z</cp:lastPrinted>
  <dcterms:created xsi:type="dcterms:W3CDTF">2009-04-28T07:05:16Z</dcterms:created>
  <dcterms:modified xsi:type="dcterms:W3CDTF">2021-10-19T07:39:13Z</dcterms:modified>
  <cp:category/>
  <cp:version/>
  <cp:contentType/>
  <cp:contentStatus/>
</cp:coreProperties>
</file>