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<sst xmlns="http://schemas.openxmlformats.org/spreadsheetml/2006/main" count="161" uniqueCount="140">
  <si>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</si>
  <si>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</si>
  <si>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</si>
  <si>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</si>
  <si>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</si>
  <si>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</si>
  <si>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</si>
  <si>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</si>
  <si>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</si>
  <si>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</si>
  <si>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</si>
  <si>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</si>
  <si>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</si>
  <si>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</si>
  <si>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</si>
  <si>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</si>
  <si>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</si>
  <si>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</si>
  <si>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</si>
  <si>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</si>
  <si>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</si>
  <si>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</si>
  <si>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</si>
  <si>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</si>
  <si>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</si>
  <si>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</si>
  <si>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</si>
  <si>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</si>
  <si>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</si>
  <si>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</si>
  <si>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</si>
  <si>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</si>
  <si>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</si>
  <si>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</si>
  <si>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</si>
  <si>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</si>
  <si>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</si>
  <si>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</si>
  <si>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</si>
  <si>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</si>
  <si>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</si>
  <si>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</si>
  <si>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</si>
  <si>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</si>
  <si>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</si>
  <si>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</si>
  <si>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</si>
  <si>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</si>
  <si>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</si>
  <si>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</si>
  <si>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</si>
  <si>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</si>
  <si>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</si>
  <si>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</si>
  <si>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</si>
  <si>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</si>
  <si>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</si>
  <si>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</si>
  <si>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</si>
  <si>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</si>
  <si>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</si>
  <si>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</si>
  <si>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</si>
  <si>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</si>
  <si>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</si>
  <si>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</si>
  <si>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</si>
  <si>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</si>
  <si>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</si>
  <si>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</si>
  <si>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</si>
  <si>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</si>
  <si>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</si>
  <si>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</si>
  <si>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</si>
  <si>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</si>
  <si>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</si>
  <si>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</si>
  <si>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</si>
  <si>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</si>
  <si>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</si>
  <si>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</si>
  <si>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</si>
  <si>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</si>
  <si>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</si>
  <si>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</si>
  <si>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</si>
  <si>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</si>
  <si>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</si>
  <si>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</si>
  <si>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</si>
  <si>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</si>
  <si>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</si>
  <si>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</si>
  <si>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</si>
  <si>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</si>
  <si>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</si>
  <si>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</si>
  <si>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</si>
  <si>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</si>
  <si>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</si>
  <si>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</si>
  <si>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</si>
  <si>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</si>
  <si>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</si>
  <si>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</si>
  <si>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</si>
  <si>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</si>
  <si>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</si>
  <si>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</si>
  <si>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</si>
  <si>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</si>
  <si>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</si>
  <si>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</si>
  <si>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</si>
  <si>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</si>
  <si>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</si>
  <si>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</si>
  <si>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</si>
  <si>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</si>
  <si>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</si>
  <si>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</si>
  <si>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</si>
  <si>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</si>
  <si>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</si>
  <si>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>Массовый спорт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</si>
  <si>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</si>
  <si>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</si>
  <si>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Уточненный план на 2021 год</t>
  </si>
  <si>
    <t>Исполнено за 1 квартал 2021 года</t>
  </si>
  <si>
    <t>% исполнения за 1 квартал 2021</t>
  </si>
  <si>
    <t>Исполнено за 1 квартал 2020 года</t>
  </si>
  <si>
    <t>отклонение (факт 2021-2020)</t>
  </si>
  <si>
    <t>Процент роста исполнения 2021 к 2020 году</t>
  </si>
  <si>
    <t>Обеспечение проведения выборов и референдумов</t>
  </si>
  <si>
    <t>0107</t>
  </si>
  <si>
    <t>Гражданская оборона</t>
  </si>
  <si>
    <t xml:space="preserve">Дотации </t>
  </si>
  <si>
    <t>Налог, взимаемый в связи с применением упрощенной системы налогообложения</t>
  </si>
  <si>
    <t>Отчет об исполнении бюджета муниципального образования "Гагаринский район" Смоленской области за  1 квартал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</si>
</sst>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>
      <alignment horizontal="left" vertical="top" wrapTex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top" wrapText="1"/>
    </xf>
    <xf numFmtId="178" fontId="44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 wrapText="1"/>
    </xf>
    <xf numFmtId="178" fontId="44" fillId="8" borderId="12" xfId="0" applyNumberFormat="1" applyFont="1" applyFill="1" applyBorder="1" applyAlignment="1">
      <alignment vertical="top"/>
    </xf>
    <xf numFmtId="3" fontId="44" fillId="32" borderId="13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44" fillId="0" borderId="0" xfId="0" applyNumberFormat="1" applyFont="1" applyAlignment="1">
      <alignment/>
    </xf>
    <xf numFmtId="178" fontId="44" fillId="8" borderId="13" xfId="0" applyNumberFormat="1" applyFont="1" applyFill="1" applyBorder="1" applyAlignment="1">
      <alignment horizontal="center" vertical="top" wrapText="1"/>
    </xf>
    <xf numFmtId="178" fontId="44" fillId="0" borderId="0" xfId="0" applyNumberFormat="1" applyFont="1" applyFill="1" applyAlignment="1">
      <alignment/>
    </xf>
    <xf numFmtId="178" fontId="44" fillId="32" borderId="13" xfId="0" applyNumberFormat="1" applyFont="1" applyFill="1" applyBorder="1" applyAlignment="1">
      <alignment horizontal="center" vertical="center" wrapText="1"/>
    </xf>
    <xf numFmtId="178" fontId="44" fillId="0" borderId="0" xfId="0" applyNumberFormat="1" applyFont="1" applyAlignment="1">
      <alignment vertical="center" wrapText="1"/>
    </xf>
    <xf numFmtId="3" fontId="44" fillId="0" borderId="0" xfId="0" applyNumberFormat="1" applyFont="1" applyAlignment="1">
      <alignment horizontal="right" vertical="top" wrapText="1"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vertical="top"/>
    </xf>
    <xf numFmtId="3" fontId="44" fillId="0" borderId="0" xfId="0" applyNumberFormat="1" applyFont="1" applyAlignment="1">
      <alignment vertical="top"/>
    </xf>
    <xf numFmtId="3" fontId="44" fillId="0" borderId="0" xfId="0" applyNumberFormat="1" applyFont="1" applyAlignment="1">
      <alignment/>
    </xf>
    <xf numFmtId="178" fontId="2" fillId="6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center" vertical="center" wrapText="1"/>
    </xf>
    <xf numFmtId="178" fontId="4" fillId="34" borderId="13" xfId="0" applyNumberFormat="1" applyFont="1" applyFill="1" applyBorder="1" applyAlignment="1">
      <alignment horizontal="center" vertical="center" wrapText="1"/>
    </xf>
    <xf numFmtId="178" fontId="2" fillId="35" borderId="13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6" borderId="13" xfId="0" applyNumberFormat="1" applyFont="1" applyFill="1" applyBorder="1" applyAlignment="1">
      <alignment vertical="center" wrapText="1"/>
    </xf>
    <xf numFmtId="3" fontId="2" fillId="6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78" fontId="4" fillId="34" borderId="13" xfId="0" applyNumberFormat="1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" fontId="4" fillId="0" borderId="13" xfId="0" applyNumberFormat="1" applyFont="1" applyBorder="1" applyAlignment="1">
      <alignment horizontal="center" vertical="center" wrapText="1"/>
    </xf>
    <xf numFmtId="178" fontId="2" fillId="8" borderId="12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vertical="top"/>
    </xf>
    <xf numFmtId="178" fontId="4" fillId="8" borderId="12" xfId="0" applyNumberFormat="1" applyFont="1" applyFill="1" applyBorder="1" applyAlignment="1">
      <alignment vertical="top"/>
    </xf>
    <xf numFmtId="178" fontId="2" fillId="35" borderId="13" xfId="0" applyNumberFormat="1" applyFont="1" applyFill="1" applyBorder="1" applyAlignment="1">
      <alignment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178" fontId="4" fillId="32" borderId="13" xfId="0" applyNumberFormat="1" applyFont="1" applyFill="1" applyBorder="1" applyAlignment="1">
      <alignment horizontal="center" vertical="center" wrapText="1"/>
    </xf>
    <xf numFmtId="178" fontId="4" fillId="32" borderId="13" xfId="0" applyNumberFormat="1" applyFont="1" applyFill="1" applyBorder="1" applyAlignment="1">
      <alignment vertical="center" wrapText="1"/>
    </xf>
    <xf numFmtId="178" fontId="2" fillId="36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center" vertical="top" wrapText="1"/>
    </xf>
    <xf numFmtId="178" fontId="2" fillId="36" borderId="13" xfId="0" applyNumberFormat="1" applyFont="1" applyFill="1" applyBorder="1" applyAlignment="1">
      <alignment horizontal="center" vertical="top" wrapText="1"/>
    </xf>
    <xf numFmtId="178" fontId="3" fillId="37" borderId="13" xfId="0" applyNumberFormat="1" applyFont="1" applyFill="1" applyBorder="1" applyAlignment="1">
      <alignment horizontal="center" vertical="center" wrapText="1"/>
    </xf>
    <xf numFmtId="178" fontId="2" fillId="36" borderId="13" xfId="0" applyNumberFormat="1" applyFont="1" applyFill="1" applyBorder="1" applyAlignment="1">
      <alignment horizontal="left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6" borderId="13" xfId="0" applyNumberFormat="1" applyFont="1" applyFill="1" applyBorder="1" applyAlignment="1">
      <alignment horizontal="left" vertical="top" wrapText="1"/>
    </xf>
    <xf numFmtId="3" fontId="2" fillId="36" borderId="13" xfId="0" applyNumberFormat="1" applyFont="1" applyFill="1" applyBorder="1" applyAlignment="1">
      <alignment horizontal="center" vertical="top" wrapText="1"/>
    </xf>
    <xf numFmtId="178" fontId="3" fillId="37" borderId="13" xfId="0" applyNumberFormat="1" applyFont="1" applyFill="1" applyBorder="1" applyAlignment="1">
      <alignment horizontal="left" vertical="top" wrapText="1"/>
    </xf>
    <xf numFmtId="3" fontId="3" fillId="37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top" wrapText="1"/>
    </xf>
    <xf numFmtId="178" fontId="2" fillId="38" borderId="13" xfId="0" applyNumberFormat="1" applyFont="1" applyFill="1" applyBorder="1" applyAlignment="1">
      <alignment horizontal="center" vertical="top" wrapText="1"/>
    </xf>
    <xf numFmtId="178" fontId="3" fillId="37" borderId="13" xfId="0" applyNumberFormat="1" applyFont="1" applyFill="1" applyBorder="1" applyAlignment="1">
      <alignment horizontal="center" vertical="top" wrapText="1"/>
    </xf>
    <xf numFmtId="178" fontId="2" fillId="37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top" wrapText="1"/>
    </xf>
    <xf numFmtId="178" fontId="44" fillId="0" borderId="0" xfId="0" applyNumberFormat="1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SheetLayoutView="10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43.625" style="8" customWidth="1"/>
    <col min="2" max="2" width="11.25390625" style="17" customWidth="1"/>
    <col min="3" max="3" width="13.375" style="8" customWidth="1"/>
    <col min="4" max="4" width="13.875" style="8" customWidth="1"/>
    <col min="5" max="5" width="12.625" style="8" customWidth="1"/>
    <col min="6" max="6" width="12.125" style="8" customWidth="1"/>
    <col min="7" max="7" width="12.00390625" style="8" customWidth="1"/>
    <col min="8" max="8" width="11.875" style="8" customWidth="1"/>
    <col min="9" max="16384" width="9.125" style="10" customWidth="1"/>
  </cols>
  <sheetData>
    <row r="1" spans="1:8" ht="36" customHeight="1">
      <c r="A1" s="68" t="s">
        <v>139</v>
      </c>
      <c r="B1" s="68"/>
      <c r="C1" s="68"/>
      <c r="D1" s="68"/>
      <c r="E1" s="68"/>
      <c r="F1" s="68"/>
      <c r="G1" s="68"/>
      <c r="H1" s="68"/>
    </row>
    <row r="2" spans="1:8" ht="63.75">
      <c r="A2" s="6" t="s">
        <v>0</v>
      </c>
      <c r="B2" s="7" t="s">
        <v>1</v>
      </c>
      <c r="C2" s="1" t="s">
        <v>128</v>
      </c>
      <c r="D2" s="1" t="s">
        <v>129</v>
      </c>
      <c r="E2" s="1" t="s">
        <v>130</v>
      </c>
      <c r="F2" s="1" t="s">
        <v>131</v>
      </c>
      <c r="G2" s="1" t="s">
        <v>132</v>
      </c>
      <c r="H2" s="1" t="s">
        <v>133</v>
      </c>
    </row>
    <row r="3" spans="1:8" ht="21" customHeight="1">
      <c r="A3" s="51" t="s">
        <v>78</v>
      </c>
      <c r="B3" s="52">
        <v>10000</v>
      </c>
      <c r="C3" s="46">
        <f>C4+C6+C8+C13+C15+C17+C20+C23+C27+C29+C31+C33</f>
        <v>310170.3</v>
      </c>
      <c r="D3" s="46">
        <f>D4+D6+D8+D13+D15+D17+D20+D23+D27+D29+D31+D33</f>
        <v>56804.8</v>
      </c>
      <c r="E3" s="46">
        <f>D3/C3*100</f>
        <v>18.314068110325202</v>
      </c>
      <c r="F3" s="46">
        <f>F4+F6+F8+F13+F15+F17+F20+F23+F27+F29+F31+F33</f>
        <v>60984.8</v>
      </c>
      <c r="G3" s="46">
        <f aca="true" t="shared" si="0" ref="G3:G34">D3-F3</f>
        <v>-4180</v>
      </c>
      <c r="H3" s="46">
        <f>D3/F3*100</f>
        <v>93.1458330600412</v>
      </c>
    </row>
    <row r="4" spans="1:8" ht="13.5">
      <c r="A4" s="53" t="s">
        <v>79</v>
      </c>
      <c r="B4" s="54">
        <v>10100</v>
      </c>
      <c r="C4" s="47">
        <f>C5</f>
        <v>251447.8</v>
      </c>
      <c r="D4" s="47">
        <f>D5</f>
        <v>43119.8</v>
      </c>
      <c r="E4" s="62">
        <f aca="true" t="shared" si="1" ref="E4:E42">D4/C4*100</f>
        <v>17.14860897569993</v>
      </c>
      <c r="F4" s="47">
        <f>F5</f>
        <v>46708.4</v>
      </c>
      <c r="G4" s="47">
        <f t="shared" si="0"/>
        <v>-3588.5999999999985</v>
      </c>
      <c r="H4" s="63">
        <f aca="true" t="shared" si="2" ref="H4:H42">D4/F4*100</f>
        <v>92.3170136420858</v>
      </c>
    </row>
    <row r="5" spans="1:8" ht="12.75">
      <c r="A5" s="55" t="s">
        <v>80</v>
      </c>
      <c r="B5" s="56">
        <v>10102</v>
      </c>
      <c r="C5" s="48">
        <v>251447.8</v>
      </c>
      <c r="D5" s="48">
        <v>43119.8</v>
      </c>
      <c r="E5" s="19">
        <f t="shared" si="1"/>
        <v>17.14860897569993</v>
      </c>
      <c r="F5" s="48">
        <v>46708.4</v>
      </c>
      <c r="G5" s="48">
        <f t="shared" si="0"/>
        <v>-3588.5999999999985</v>
      </c>
      <c r="H5" s="48">
        <f t="shared" si="2"/>
        <v>92.3170136420858</v>
      </c>
    </row>
    <row r="6" spans="1:8" ht="27">
      <c r="A6" s="53" t="s">
        <v>81</v>
      </c>
      <c r="B6" s="54">
        <v>10300</v>
      </c>
      <c r="C6" s="47">
        <f>C7</f>
        <v>7241.6</v>
      </c>
      <c r="D6" s="47">
        <f>D7</f>
        <v>1623.7</v>
      </c>
      <c r="E6" s="63">
        <f t="shared" si="1"/>
        <v>22.421840477242597</v>
      </c>
      <c r="F6" s="47">
        <f>F7</f>
        <v>1557.2</v>
      </c>
      <c r="G6" s="47">
        <f t="shared" si="0"/>
        <v>66.5</v>
      </c>
      <c r="H6" s="48">
        <f t="shared" si="2"/>
        <v>104.27048548677114</v>
      </c>
    </row>
    <row r="7" spans="1:8" ht="12.75">
      <c r="A7" s="55" t="s">
        <v>82</v>
      </c>
      <c r="B7" s="56">
        <v>10302</v>
      </c>
      <c r="C7" s="48">
        <v>7241.6</v>
      </c>
      <c r="D7" s="48">
        <v>1623.7</v>
      </c>
      <c r="E7" s="19">
        <f t="shared" si="1"/>
        <v>22.421840477242597</v>
      </c>
      <c r="F7" s="48">
        <v>1557.2</v>
      </c>
      <c r="G7" s="48">
        <f t="shared" si="0"/>
        <v>66.5</v>
      </c>
      <c r="H7" s="48">
        <f t="shared" si="2"/>
        <v>104.27048548677114</v>
      </c>
    </row>
    <row r="8" spans="1:8" ht="13.5">
      <c r="A8" s="53" t="s">
        <v>83</v>
      </c>
      <c r="B8" s="54">
        <v>10500</v>
      </c>
      <c r="C8" s="47">
        <f>C9+C10+C11+C12</f>
        <v>26305.1</v>
      </c>
      <c r="D8" s="47">
        <f>D9+D10+D11+D12</f>
        <v>7015.5</v>
      </c>
      <c r="E8" s="62">
        <f t="shared" si="1"/>
        <v>26.669733245644384</v>
      </c>
      <c r="F8" s="47">
        <f>F10+F11+F12</f>
        <v>5829.6</v>
      </c>
      <c r="G8" s="47">
        <f t="shared" si="0"/>
        <v>1185.8999999999996</v>
      </c>
      <c r="H8" s="63">
        <f t="shared" si="2"/>
        <v>120.34273363524083</v>
      </c>
    </row>
    <row r="9" spans="1:8" ht="25.5">
      <c r="A9" s="55" t="s">
        <v>138</v>
      </c>
      <c r="B9" s="67">
        <v>10501</v>
      </c>
      <c r="C9" s="19">
        <v>7756.8</v>
      </c>
      <c r="D9" s="19">
        <v>1829.5</v>
      </c>
      <c r="E9" s="19">
        <f t="shared" si="1"/>
        <v>23.58575701320132</v>
      </c>
      <c r="F9" s="19">
        <v>0</v>
      </c>
      <c r="G9" s="19">
        <v>0</v>
      </c>
      <c r="H9" s="19" t="s">
        <v>120</v>
      </c>
    </row>
    <row r="10" spans="1:8" ht="12.75">
      <c r="A10" s="55" t="s">
        <v>84</v>
      </c>
      <c r="B10" s="56">
        <v>10502</v>
      </c>
      <c r="C10" s="48">
        <v>3613.3</v>
      </c>
      <c r="D10" s="48">
        <v>3220.2</v>
      </c>
      <c r="E10" s="19">
        <f t="shared" si="1"/>
        <v>89.12074834638695</v>
      </c>
      <c r="F10" s="48">
        <v>3803.1</v>
      </c>
      <c r="G10" s="48">
        <f t="shared" si="0"/>
        <v>-582.9000000000001</v>
      </c>
      <c r="H10" s="48">
        <f t="shared" si="2"/>
        <v>84.67302989666324</v>
      </c>
    </row>
    <row r="11" spans="1:8" ht="12.75">
      <c r="A11" s="55" t="s">
        <v>85</v>
      </c>
      <c r="B11" s="56">
        <v>10503</v>
      </c>
      <c r="C11" s="48">
        <v>753.6</v>
      </c>
      <c r="D11" s="48">
        <v>164.1</v>
      </c>
      <c r="E11" s="19">
        <f t="shared" si="1"/>
        <v>21.77547770700637</v>
      </c>
      <c r="F11" s="48">
        <v>150.8</v>
      </c>
      <c r="G11" s="48">
        <f t="shared" si="0"/>
        <v>13.299999999999983</v>
      </c>
      <c r="H11" s="48">
        <f t="shared" si="2"/>
        <v>108.81962864721484</v>
      </c>
    </row>
    <row r="12" spans="1:8" ht="12.75">
      <c r="A12" s="55" t="s">
        <v>86</v>
      </c>
      <c r="B12" s="56">
        <v>10504</v>
      </c>
      <c r="C12" s="48">
        <v>14181.4</v>
      </c>
      <c r="D12" s="48">
        <v>1801.7</v>
      </c>
      <c r="E12" s="19">
        <f t="shared" si="1"/>
        <v>12.704669496664645</v>
      </c>
      <c r="F12" s="48">
        <v>1875.7</v>
      </c>
      <c r="G12" s="48">
        <f t="shared" si="0"/>
        <v>-74</v>
      </c>
      <c r="H12" s="48">
        <f t="shared" si="2"/>
        <v>96.0548062056832</v>
      </c>
    </row>
    <row r="13" spans="1:8" ht="13.5">
      <c r="A13" s="53" t="s">
        <v>87</v>
      </c>
      <c r="B13" s="54">
        <v>10600</v>
      </c>
      <c r="C13" s="47">
        <f>C14</f>
        <v>122.8</v>
      </c>
      <c r="D13" s="47">
        <f>D14</f>
        <v>42</v>
      </c>
      <c r="E13" s="19">
        <f t="shared" si="1"/>
        <v>34.20195439739413</v>
      </c>
      <c r="F13" s="47">
        <f>F14</f>
        <v>42</v>
      </c>
      <c r="G13" s="47">
        <f t="shared" si="0"/>
        <v>0</v>
      </c>
      <c r="H13" s="63">
        <f t="shared" si="2"/>
        <v>100</v>
      </c>
    </row>
    <row r="14" spans="1:8" ht="12.75">
      <c r="A14" s="55" t="s">
        <v>88</v>
      </c>
      <c r="B14" s="56">
        <v>10605</v>
      </c>
      <c r="C14" s="48">
        <v>122.8</v>
      </c>
      <c r="D14" s="48">
        <v>42</v>
      </c>
      <c r="E14" s="19">
        <f t="shared" si="1"/>
        <v>34.20195439739413</v>
      </c>
      <c r="F14" s="48">
        <v>42</v>
      </c>
      <c r="G14" s="48">
        <f t="shared" si="0"/>
        <v>0</v>
      </c>
      <c r="H14" s="48">
        <f t="shared" si="2"/>
        <v>100</v>
      </c>
    </row>
    <row r="15" spans="1:8" ht="40.5">
      <c r="A15" s="53" t="s">
        <v>89</v>
      </c>
      <c r="B15" s="54">
        <v>10700</v>
      </c>
      <c r="C15" s="47">
        <f>C16</f>
        <v>1586.7</v>
      </c>
      <c r="D15" s="47">
        <f>D16</f>
        <v>430.4</v>
      </c>
      <c r="E15" s="47">
        <f t="shared" si="1"/>
        <v>27.125480557131148</v>
      </c>
      <c r="F15" s="47">
        <f>F16</f>
        <v>265.6</v>
      </c>
      <c r="G15" s="47">
        <f t="shared" si="0"/>
        <v>164.79999999999995</v>
      </c>
      <c r="H15" s="47">
        <f t="shared" si="2"/>
        <v>162.0481927710843</v>
      </c>
    </row>
    <row r="16" spans="1:8" ht="25.5">
      <c r="A16" s="55" t="s">
        <v>90</v>
      </c>
      <c r="B16" s="56">
        <v>10701</v>
      </c>
      <c r="C16" s="48">
        <v>1586.7</v>
      </c>
      <c r="D16" s="48">
        <v>430.4</v>
      </c>
      <c r="E16" s="48">
        <f>D16/C16*100</f>
        <v>27.125480557131148</v>
      </c>
      <c r="F16" s="48">
        <v>265.6</v>
      </c>
      <c r="G16" s="48">
        <f t="shared" si="0"/>
        <v>164.79999999999995</v>
      </c>
      <c r="H16" s="48">
        <f t="shared" si="2"/>
        <v>162.0481927710843</v>
      </c>
    </row>
    <row r="17" spans="1:8" ht="13.5">
      <c r="A17" s="53" t="s">
        <v>91</v>
      </c>
      <c r="B17" s="54">
        <v>10800</v>
      </c>
      <c r="C17" s="47">
        <f>C18+C19</f>
        <v>3853</v>
      </c>
      <c r="D17" s="47">
        <f>D18+D19</f>
        <v>974.4</v>
      </c>
      <c r="E17" s="62">
        <f t="shared" si="1"/>
        <v>25.2893848948871</v>
      </c>
      <c r="F17" s="47">
        <f>F18+F19</f>
        <v>942.9</v>
      </c>
      <c r="G17" s="47">
        <f t="shared" si="0"/>
        <v>31.5</v>
      </c>
      <c r="H17" s="63">
        <f t="shared" si="2"/>
        <v>103.34075723830736</v>
      </c>
    </row>
    <row r="18" spans="1:8" ht="25.5">
      <c r="A18" s="55" t="s">
        <v>92</v>
      </c>
      <c r="B18" s="56">
        <v>10803</v>
      </c>
      <c r="C18" s="48">
        <v>3848</v>
      </c>
      <c r="D18" s="48">
        <v>974.4</v>
      </c>
      <c r="E18" s="48">
        <f t="shared" si="1"/>
        <v>25.322245322245323</v>
      </c>
      <c r="F18" s="48">
        <v>942.9</v>
      </c>
      <c r="G18" s="48">
        <f t="shared" si="0"/>
        <v>31.5</v>
      </c>
      <c r="H18" s="48">
        <f t="shared" si="2"/>
        <v>103.34075723830736</v>
      </c>
    </row>
    <row r="19" spans="1:8" ht="25.5">
      <c r="A19" s="55" t="s">
        <v>121</v>
      </c>
      <c r="B19" s="56">
        <v>10807</v>
      </c>
      <c r="C19" s="48">
        <v>5</v>
      </c>
      <c r="D19" s="48">
        <v>0</v>
      </c>
      <c r="E19" s="48" t="s">
        <v>120</v>
      </c>
      <c r="F19" s="48">
        <v>0</v>
      </c>
      <c r="G19" s="48">
        <f t="shared" si="0"/>
        <v>0</v>
      </c>
      <c r="H19" s="48" t="s">
        <v>120</v>
      </c>
    </row>
    <row r="20" spans="1:8" ht="27">
      <c r="A20" s="53" t="s">
        <v>93</v>
      </c>
      <c r="B20" s="54">
        <v>10900</v>
      </c>
      <c r="C20" s="47">
        <f>C21+C22</f>
        <v>4.8</v>
      </c>
      <c r="D20" s="47">
        <f>D21+D22</f>
        <v>1.9</v>
      </c>
      <c r="E20" s="47">
        <f>D20/C20*100</f>
        <v>39.58333333333333</v>
      </c>
      <c r="F20" s="47">
        <f>F21+F22</f>
        <v>7.8999999999999995</v>
      </c>
      <c r="G20" s="47">
        <f t="shared" si="0"/>
        <v>-6</v>
      </c>
      <c r="H20" s="48">
        <f t="shared" si="2"/>
        <v>24.050632911392405</v>
      </c>
    </row>
    <row r="21" spans="1:8" ht="12.75">
      <c r="A21" s="55" t="s">
        <v>94</v>
      </c>
      <c r="B21" s="56">
        <v>10906</v>
      </c>
      <c r="C21" s="48">
        <v>4.8</v>
      </c>
      <c r="D21" s="48">
        <v>1.9</v>
      </c>
      <c r="E21" s="19">
        <f t="shared" si="1"/>
        <v>39.58333333333333</v>
      </c>
      <c r="F21" s="48">
        <v>7.6</v>
      </c>
      <c r="G21" s="48">
        <f t="shared" si="0"/>
        <v>-5.699999999999999</v>
      </c>
      <c r="H21" s="48">
        <f t="shared" si="2"/>
        <v>25</v>
      </c>
    </row>
    <row r="22" spans="1:8" ht="25.5">
      <c r="A22" s="55" t="s">
        <v>95</v>
      </c>
      <c r="B22" s="56">
        <v>10907</v>
      </c>
      <c r="C22" s="48">
        <v>0</v>
      </c>
      <c r="D22" s="48">
        <v>0</v>
      </c>
      <c r="E22" s="48" t="s">
        <v>120</v>
      </c>
      <c r="F22" s="48">
        <v>0.3</v>
      </c>
      <c r="G22" s="48">
        <f t="shared" si="0"/>
        <v>-0.3</v>
      </c>
      <c r="H22" s="48" t="s">
        <v>120</v>
      </c>
    </row>
    <row r="23" spans="1:8" ht="40.5">
      <c r="A23" s="53" t="s">
        <v>96</v>
      </c>
      <c r="B23" s="54">
        <v>11100</v>
      </c>
      <c r="C23" s="47">
        <f>C24+C25+C26</f>
        <v>9806.9</v>
      </c>
      <c r="D23" s="47">
        <f>D24+D25+D26</f>
        <v>1996.8999999999999</v>
      </c>
      <c r="E23" s="47">
        <f t="shared" si="1"/>
        <v>20.36219396547329</v>
      </c>
      <c r="F23" s="47">
        <f>F24+F25+F26</f>
        <v>2553</v>
      </c>
      <c r="G23" s="47">
        <f t="shared" si="0"/>
        <v>-556.1000000000001</v>
      </c>
      <c r="H23" s="47">
        <f t="shared" si="2"/>
        <v>78.21778300039169</v>
      </c>
    </row>
    <row r="24" spans="1:8" ht="25.5">
      <c r="A24" s="55" t="s">
        <v>97</v>
      </c>
      <c r="B24" s="56">
        <v>11105</v>
      </c>
      <c r="C24" s="48">
        <v>8034.4</v>
      </c>
      <c r="D24" s="48">
        <v>1583.6</v>
      </c>
      <c r="E24" s="48">
        <f t="shared" si="1"/>
        <v>19.710245942447475</v>
      </c>
      <c r="F24" s="48">
        <v>2146.9</v>
      </c>
      <c r="G24" s="48">
        <f t="shared" si="0"/>
        <v>-563.3000000000002</v>
      </c>
      <c r="H24" s="48">
        <f t="shared" si="2"/>
        <v>73.7621687083702</v>
      </c>
    </row>
    <row r="25" spans="1:8" ht="12.75">
      <c r="A25" s="55" t="s">
        <v>98</v>
      </c>
      <c r="B25" s="56">
        <v>11105</v>
      </c>
      <c r="C25" s="48">
        <v>1672.5</v>
      </c>
      <c r="D25" s="48">
        <v>410.3</v>
      </c>
      <c r="E25" s="19">
        <f t="shared" si="1"/>
        <v>24.532137518684603</v>
      </c>
      <c r="F25" s="48">
        <v>406.1</v>
      </c>
      <c r="G25" s="48">
        <f t="shared" si="0"/>
        <v>4.199999999999989</v>
      </c>
      <c r="H25" s="48">
        <f t="shared" si="2"/>
        <v>101.03422802265452</v>
      </c>
    </row>
    <row r="26" spans="1:8" ht="12.75">
      <c r="A26" s="55" t="s">
        <v>99</v>
      </c>
      <c r="B26" s="56">
        <v>11107</v>
      </c>
      <c r="C26" s="48">
        <v>100</v>
      </c>
      <c r="D26" s="48">
        <v>3</v>
      </c>
      <c r="E26" s="19">
        <f t="shared" si="1"/>
        <v>3</v>
      </c>
      <c r="F26" s="48">
        <v>0</v>
      </c>
      <c r="G26" s="48">
        <f t="shared" si="0"/>
        <v>3</v>
      </c>
      <c r="H26" s="48" t="s">
        <v>120</v>
      </c>
    </row>
    <row r="27" spans="1:8" ht="27">
      <c r="A27" s="53" t="s">
        <v>100</v>
      </c>
      <c r="B27" s="54">
        <v>11200</v>
      </c>
      <c r="C27" s="47">
        <f>C28</f>
        <v>2287.1</v>
      </c>
      <c r="D27" s="47">
        <f>D28</f>
        <v>445.4</v>
      </c>
      <c r="E27" s="47">
        <f t="shared" si="1"/>
        <v>19.47444361855625</v>
      </c>
      <c r="F27" s="47">
        <f>F28</f>
        <v>1183.5</v>
      </c>
      <c r="G27" s="47">
        <f t="shared" si="0"/>
        <v>-738.1</v>
      </c>
      <c r="H27" s="47">
        <f t="shared" si="2"/>
        <v>37.63413603717786</v>
      </c>
    </row>
    <row r="28" spans="1:8" ht="25.5">
      <c r="A28" s="55" t="s">
        <v>101</v>
      </c>
      <c r="B28" s="56">
        <v>11201</v>
      </c>
      <c r="C28" s="48">
        <v>2287.1</v>
      </c>
      <c r="D28" s="48">
        <v>445.4</v>
      </c>
      <c r="E28" s="48">
        <f t="shared" si="1"/>
        <v>19.47444361855625</v>
      </c>
      <c r="F28" s="48">
        <v>1183.5</v>
      </c>
      <c r="G28" s="48">
        <f t="shared" si="0"/>
        <v>-738.1</v>
      </c>
      <c r="H28" s="48">
        <f t="shared" si="2"/>
        <v>37.63413603717786</v>
      </c>
    </row>
    <row r="29" spans="1:8" ht="45.75" customHeight="1">
      <c r="A29" s="57" t="s">
        <v>119</v>
      </c>
      <c r="B29" s="54">
        <v>11300</v>
      </c>
      <c r="C29" s="47">
        <f>C30</f>
        <v>300</v>
      </c>
      <c r="D29" s="47">
        <f>D30</f>
        <v>54.6</v>
      </c>
      <c r="E29" s="63">
        <f>D29/C29*100</f>
        <v>18.2</v>
      </c>
      <c r="F29" s="47">
        <f>F30</f>
        <v>152</v>
      </c>
      <c r="G29" s="47">
        <f t="shared" si="0"/>
        <v>-97.4</v>
      </c>
      <c r="H29" s="63">
        <f t="shared" si="2"/>
        <v>35.921052631578945</v>
      </c>
    </row>
    <row r="30" spans="1:8" ht="25.5">
      <c r="A30" s="55" t="s">
        <v>118</v>
      </c>
      <c r="B30" s="56">
        <v>11302</v>
      </c>
      <c r="C30" s="48">
        <v>300</v>
      </c>
      <c r="D30" s="48">
        <v>54.6</v>
      </c>
      <c r="E30" s="48">
        <f t="shared" si="1"/>
        <v>18.2</v>
      </c>
      <c r="F30" s="48">
        <v>152</v>
      </c>
      <c r="G30" s="48">
        <f t="shared" si="0"/>
        <v>-97.4</v>
      </c>
      <c r="H30" s="48">
        <f t="shared" si="2"/>
        <v>35.921052631578945</v>
      </c>
    </row>
    <row r="31" spans="1:8" ht="27">
      <c r="A31" s="53" t="s">
        <v>102</v>
      </c>
      <c r="B31" s="54">
        <v>11400</v>
      </c>
      <c r="C31" s="47">
        <f>C32</f>
        <v>5692</v>
      </c>
      <c r="D31" s="47">
        <f>D32</f>
        <v>335.7</v>
      </c>
      <c r="E31" s="47">
        <f t="shared" si="1"/>
        <v>5.897751229796205</v>
      </c>
      <c r="F31" s="47">
        <f>F32</f>
        <v>1083.3</v>
      </c>
      <c r="G31" s="47">
        <f t="shared" si="0"/>
        <v>-747.5999999999999</v>
      </c>
      <c r="H31" s="47">
        <f t="shared" si="2"/>
        <v>30.988645804486293</v>
      </c>
    </row>
    <row r="32" spans="1:8" ht="38.25">
      <c r="A32" s="55" t="s">
        <v>122</v>
      </c>
      <c r="B32" s="56">
        <v>11406</v>
      </c>
      <c r="C32" s="48">
        <v>5692</v>
      </c>
      <c r="D32" s="48">
        <v>335.7</v>
      </c>
      <c r="E32" s="48">
        <f t="shared" si="1"/>
        <v>5.897751229796205</v>
      </c>
      <c r="F32" s="48">
        <v>1083.3</v>
      </c>
      <c r="G32" s="48">
        <f t="shared" si="0"/>
        <v>-747.5999999999999</v>
      </c>
      <c r="H32" s="48">
        <f t="shared" si="2"/>
        <v>30.988645804486293</v>
      </c>
    </row>
    <row r="33" spans="1:8" ht="27">
      <c r="A33" s="53" t="s">
        <v>103</v>
      </c>
      <c r="B33" s="54">
        <v>11600</v>
      </c>
      <c r="C33" s="47">
        <v>1522.5</v>
      </c>
      <c r="D33" s="47">
        <v>764.5</v>
      </c>
      <c r="E33" s="47">
        <f t="shared" si="1"/>
        <v>50.21346469622332</v>
      </c>
      <c r="F33" s="47">
        <v>659.4</v>
      </c>
      <c r="G33" s="47">
        <f t="shared" si="0"/>
        <v>105.10000000000002</v>
      </c>
      <c r="H33" s="47">
        <f t="shared" si="2"/>
        <v>115.9387321807704</v>
      </c>
    </row>
    <row r="34" spans="1:8" ht="12.75">
      <c r="A34" s="58" t="s">
        <v>104</v>
      </c>
      <c r="B34" s="59">
        <v>20000</v>
      </c>
      <c r="C34" s="49">
        <f>C35+C40+C41</f>
        <v>487746.79999999993</v>
      </c>
      <c r="D34" s="49">
        <f>D35+D40+D41</f>
        <v>106266.8</v>
      </c>
      <c r="E34" s="49">
        <f t="shared" si="1"/>
        <v>21.78728799450863</v>
      </c>
      <c r="F34" s="49">
        <f>F35+F40+F41</f>
        <v>109625.70000000001</v>
      </c>
      <c r="G34" s="64">
        <f t="shared" si="0"/>
        <v>-3358.9000000000087</v>
      </c>
      <c r="H34" s="64">
        <f t="shared" si="2"/>
        <v>96.93602868670393</v>
      </c>
    </row>
    <row r="35" spans="1:8" ht="25.5">
      <c r="A35" s="55" t="s">
        <v>105</v>
      </c>
      <c r="B35" s="56">
        <v>20200</v>
      </c>
      <c r="C35" s="48">
        <f>C36+C37+C38+C39</f>
        <v>487746.79999999993</v>
      </c>
      <c r="D35" s="48">
        <f>D36+D37+D38+D39</f>
        <v>106265.8</v>
      </c>
      <c r="E35" s="48">
        <f t="shared" si="1"/>
        <v>21.787082970098425</v>
      </c>
      <c r="F35" s="48">
        <f>F36+F37+F38+F39</f>
        <v>109625.70000000001</v>
      </c>
      <c r="G35" s="48">
        <f aca="true" t="shared" si="3" ref="G35:G41">D35-F35</f>
        <v>-3359.9000000000087</v>
      </c>
      <c r="H35" s="48">
        <f t="shared" si="2"/>
        <v>96.93511649184452</v>
      </c>
    </row>
    <row r="36" spans="1:8" ht="12.75">
      <c r="A36" s="55" t="s">
        <v>137</v>
      </c>
      <c r="B36" s="56">
        <v>20201</v>
      </c>
      <c r="C36" s="48">
        <v>69247</v>
      </c>
      <c r="D36" s="48">
        <v>17311.8</v>
      </c>
      <c r="E36" s="48">
        <f t="shared" si="1"/>
        <v>25.000072205294092</v>
      </c>
      <c r="F36" s="48">
        <v>21913.9</v>
      </c>
      <c r="G36" s="48">
        <f t="shared" si="3"/>
        <v>-4602.100000000002</v>
      </c>
      <c r="H36" s="48">
        <f t="shared" si="2"/>
        <v>78.99917404022105</v>
      </c>
    </row>
    <row r="37" spans="1:8" ht="12.75">
      <c r="A37" s="55" t="s">
        <v>106</v>
      </c>
      <c r="B37" s="56">
        <v>20202</v>
      </c>
      <c r="C37" s="48">
        <v>30503.9</v>
      </c>
      <c r="D37" s="48">
        <v>6456.2</v>
      </c>
      <c r="E37" s="48">
        <f>D37/C37*100</f>
        <v>21.16516248741964</v>
      </c>
      <c r="F37" s="48">
        <v>0</v>
      </c>
      <c r="G37" s="48">
        <f t="shared" si="3"/>
        <v>6456.2</v>
      </c>
      <c r="H37" s="48" t="s">
        <v>120</v>
      </c>
    </row>
    <row r="38" spans="1:8" ht="12.75">
      <c r="A38" s="55" t="s">
        <v>107</v>
      </c>
      <c r="B38" s="56">
        <v>20203</v>
      </c>
      <c r="C38" s="48">
        <v>387846.8</v>
      </c>
      <c r="D38" s="48">
        <v>82396.6</v>
      </c>
      <c r="E38" s="48">
        <f t="shared" si="1"/>
        <v>21.24462545520551</v>
      </c>
      <c r="F38" s="48">
        <v>87600.8</v>
      </c>
      <c r="G38" s="48">
        <f t="shared" si="3"/>
        <v>-5204.199999999997</v>
      </c>
      <c r="H38" s="48">
        <f t="shared" si="2"/>
        <v>94.0591866740943</v>
      </c>
    </row>
    <row r="39" spans="1:8" ht="12.75">
      <c r="A39" s="55" t="s">
        <v>108</v>
      </c>
      <c r="B39" s="56">
        <v>20204</v>
      </c>
      <c r="C39" s="48">
        <v>149.1</v>
      </c>
      <c r="D39" s="48">
        <v>101.2</v>
      </c>
      <c r="E39" s="48">
        <f t="shared" si="1"/>
        <v>67.87391012743126</v>
      </c>
      <c r="F39" s="48">
        <v>111</v>
      </c>
      <c r="G39" s="48">
        <f t="shared" si="3"/>
        <v>-9.799999999999997</v>
      </c>
      <c r="H39" s="48">
        <f t="shared" si="2"/>
        <v>91.17117117117117</v>
      </c>
    </row>
    <row r="40" spans="1:8" ht="25.5">
      <c r="A40" s="55" t="s">
        <v>123</v>
      </c>
      <c r="B40" s="56">
        <v>21800</v>
      </c>
      <c r="C40" s="48">
        <v>0</v>
      </c>
      <c r="D40" s="48">
        <v>1507.7</v>
      </c>
      <c r="E40" s="63" t="s">
        <v>120</v>
      </c>
      <c r="F40" s="48">
        <v>0</v>
      </c>
      <c r="G40" s="48">
        <f t="shared" si="3"/>
        <v>1507.7</v>
      </c>
      <c r="H40" s="48" t="s">
        <v>120</v>
      </c>
    </row>
    <row r="41" spans="1:8" ht="39" customHeight="1">
      <c r="A41" s="55" t="s">
        <v>124</v>
      </c>
      <c r="B41" s="56">
        <v>21900</v>
      </c>
      <c r="C41" s="48">
        <v>0</v>
      </c>
      <c r="D41" s="48">
        <v>-1506.7</v>
      </c>
      <c r="E41" s="63" t="s">
        <v>120</v>
      </c>
      <c r="F41" s="48">
        <v>0</v>
      </c>
      <c r="G41" s="48">
        <f t="shared" si="3"/>
        <v>-1506.7</v>
      </c>
      <c r="H41" s="48" t="s">
        <v>120</v>
      </c>
    </row>
    <row r="42" spans="1:8" ht="14.25">
      <c r="A42" s="60" t="s">
        <v>109</v>
      </c>
      <c r="B42" s="61">
        <v>85000</v>
      </c>
      <c r="C42" s="50">
        <f>C34+C3</f>
        <v>797917.0999999999</v>
      </c>
      <c r="D42" s="50">
        <f>D34+D3</f>
        <v>163071.6</v>
      </c>
      <c r="E42" s="50">
        <f t="shared" si="1"/>
        <v>20.43716070253414</v>
      </c>
      <c r="F42" s="50">
        <f>F34+F3</f>
        <v>170610.5</v>
      </c>
      <c r="G42" s="65">
        <f>D42-F42</f>
        <v>-7538.899999999994</v>
      </c>
      <c r="H42" s="66">
        <f t="shared" si="2"/>
        <v>95.5812215543592</v>
      </c>
    </row>
    <row r="43" spans="1:8" ht="12.75">
      <c r="A43" s="39" t="s">
        <v>2</v>
      </c>
      <c r="B43" s="40"/>
      <c r="C43" s="41"/>
      <c r="D43" s="41"/>
      <c r="E43" s="41"/>
      <c r="F43" s="4"/>
      <c r="G43" s="9"/>
      <c r="H43" s="4"/>
    </row>
    <row r="44" spans="1:8" ht="12.75">
      <c r="A44" s="25" t="s">
        <v>3</v>
      </c>
      <c r="B44" s="26" t="s">
        <v>4</v>
      </c>
      <c r="C44" s="18">
        <f>SUM(C45:C52)</f>
        <v>70181.4</v>
      </c>
      <c r="D44" s="18">
        <f>SUM(D45:D52)</f>
        <v>14232.9</v>
      </c>
      <c r="E44" s="18">
        <f>D44/C44*100</f>
        <v>20.28015970043345</v>
      </c>
      <c r="F44" s="18">
        <f>SUM(F45:F52)</f>
        <v>13530.8</v>
      </c>
      <c r="G44" s="18">
        <f>SUM(G45:G52)</f>
        <v>702.0999999999995</v>
      </c>
      <c r="H44" s="18">
        <f>D44/F44*100</f>
        <v>105.18890235610607</v>
      </c>
    </row>
    <row r="45" spans="1:8" ht="42" customHeight="1">
      <c r="A45" s="27" t="s">
        <v>111</v>
      </c>
      <c r="B45" s="28" t="s">
        <v>112</v>
      </c>
      <c r="C45" s="19">
        <v>2084.8</v>
      </c>
      <c r="D45" s="19">
        <v>561.8</v>
      </c>
      <c r="E45" s="19">
        <f>D45/C45*100</f>
        <v>26.947429009976968</v>
      </c>
      <c r="F45" s="19">
        <v>434.7</v>
      </c>
      <c r="G45" s="19">
        <f>SUM(D45-F45)</f>
        <v>127.09999999999997</v>
      </c>
      <c r="H45" s="22">
        <f>D45/F45*100</f>
        <v>129.23855532551184</v>
      </c>
    </row>
    <row r="46" spans="1:8" ht="51">
      <c r="A46" s="29" t="s">
        <v>5</v>
      </c>
      <c r="B46" s="30" t="s">
        <v>6</v>
      </c>
      <c r="C46" s="20">
        <v>5584.1</v>
      </c>
      <c r="D46" s="20">
        <v>1508.8</v>
      </c>
      <c r="E46" s="20">
        <f aca="true" t="shared" si="4" ref="E46:E57">D46/C46*100</f>
        <v>27.019573431707883</v>
      </c>
      <c r="F46" s="20">
        <v>1081.2</v>
      </c>
      <c r="G46" s="20">
        <f aca="true" t="shared" si="5" ref="G46:G52">SUM(D46-F46)</f>
        <v>427.5999999999999</v>
      </c>
      <c r="H46" s="22">
        <f aca="true" t="shared" si="6" ref="H46:H52">D46/F46*100</f>
        <v>139.54864964853866</v>
      </c>
    </row>
    <row r="47" spans="1:8" ht="51">
      <c r="A47" s="29" t="s">
        <v>7</v>
      </c>
      <c r="B47" s="30" t="s">
        <v>8</v>
      </c>
      <c r="C47" s="20">
        <v>29534.4</v>
      </c>
      <c r="D47" s="20">
        <v>6718.4</v>
      </c>
      <c r="E47" s="20">
        <f>D47/C47*100</f>
        <v>22.74771114361558</v>
      </c>
      <c r="F47" s="20">
        <v>5962</v>
      </c>
      <c r="G47" s="20">
        <f>SUM(D47-F47)</f>
        <v>756.3999999999996</v>
      </c>
      <c r="H47" s="22">
        <f t="shared" si="6"/>
        <v>112.6870177792687</v>
      </c>
    </row>
    <row r="48" spans="1:8" ht="12.75">
      <c r="A48" s="29" t="s">
        <v>65</v>
      </c>
      <c r="B48" s="31" t="s">
        <v>66</v>
      </c>
      <c r="C48" s="20">
        <v>3.3</v>
      </c>
      <c r="D48" s="20">
        <v>0</v>
      </c>
      <c r="E48" s="20">
        <f>D48/C48*100</f>
        <v>0</v>
      </c>
      <c r="F48" s="20">
        <v>0</v>
      </c>
      <c r="G48" s="20">
        <f t="shared" si="5"/>
        <v>0</v>
      </c>
      <c r="H48" s="22" t="s">
        <v>120</v>
      </c>
    </row>
    <row r="49" spans="1:8" ht="38.25">
      <c r="A49" s="29" t="s">
        <v>9</v>
      </c>
      <c r="B49" s="30" t="s">
        <v>10</v>
      </c>
      <c r="C49" s="20">
        <v>11245.5</v>
      </c>
      <c r="D49" s="20">
        <v>2257.5</v>
      </c>
      <c r="E49" s="20">
        <f t="shared" si="4"/>
        <v>20.07469654528478</v>
      </c>
      <c r="F49" s="20">
        <v>2211</v>
      </c>
      <c r="G49" s="20">
        <f t="shared" si="5"/>
        <v>46.5</v>
      </c>
      <c r="H49" s="22">
        <f t="shared" si="6"/>
        <v>102.10312075983718</v>
      </c>
    </row>
    <row r="50" spans="1:8" ht="12.75">
      <c r="A50" s="29" t="s">
        <v>134</v>
      </c>
      <c r="B50" s="31" t="s">
        <v>135</v>
      </c>
      <c r="C50" s="20">
        <v>2300</v>
      </c>
      <c r="D50" s="20">
        <v>0</v>
      </c>
      <c r="E50" s="20">
        <f t="shared" si="4"/>
        <v>0</v>
      </c>
      <c r="F50" s="20">
        <v>0</v>
      </c>
      <c r="G50" s="20">
        <f t="shared" si="5"/>
        <v>0</v>
      </c>
      <c r="H50" s="22" t="s">
        <v>120</v>
      </c>
    </row>
    <row r="51" spans="1:8" ht="12.75">
      <c r="A51" s="29" t="s">
        <v>11</v>
      </c>
      <c r="B51" s="30" t="s">
        <v>49</v>
      </c>
      <c r="C51" s="20">
        <v>2264.7</v>
      </c>
      <c r="D51" s="20">
        <v>0</v>
      </c>
      <c r="E51" s="20">
        <f t="shared" si="4"/>
        <v>0</v>
      </c>
      <c r="F51" s="20">
        <v>0</v>
      </c>
      <c r="G51" s="20">
        <f t="shared" si="5"/>
        <v>0</v>
      </c>
      <c r="H51" s="22" t="s">
        <v>120</v>
      </c>
    </row>
    <row r="52" spans="1:8" ht="12.75">
      <c r="A52" s="29" t="s">
        <v>12</v>
      </c>
      <c r="B52" s="30" t="s">
        <v>51</v>
      </c>
      <c r="C52" s="20">
        <v>17164.6</v>
      </c>
      <c r="D52" s="20">
        <v>3186.4</v>
      </c>
      <c r="E52" s="20">
        <f t="shared" si="4"/>
        <v>18.56378826188784</v>
      </c>
      <c r="F52" s="20">
        <v>3841.9</v>
      </c>
      <c r="G52" s="20">
        <f t="shared" si="5"/>
        <v>-655.5</v>
      </c>
      <c r="H52" s="22">
        <f t="shared" si="6"/>
        <v>82.93812957130586</v>
      </c>
    </row>
    <row r="53" spans="1:8" ht="12.75">
      <c r="A53" s="32" t="s">
        <v>75</v>
      </c>
      <c r="B53" s="33" t="s">
        <v>72</v>
      </c>
      <c r="C53" s="21">
        <f>SUM(C54:C54)</f>
        <v>50</v>
      </c>
      <c r="D53" s="21">
        <f>SUM(D54:D54)</f>
        <v>0</v>
      </c>
      <c r="E53" s="21">
        <f>D53/C53*100</f>
        <v>0</v>
      </c>
      <c r="F53" s="21">
        <f>SUM(F54:F54)</f>
        <v>21.5</v>
      </c>
      <c r="G53" s="21">
        <f>SUM(G54:G54)</f>
        <v>-21.5</v>
      </c>
      <c r="H53" s="21">
        <f>D53/F53*100</f>
        <v>0</v>
      </c>
    </row>
    <row r="54" spans="1:8" ht="12.75">
      <c r="A54" s="29" t="s">
        <v>74</v>
      </c>
      <c r="B54" s="31" t="s">
        <v>73</v>
      </c>
      <c r="C54" s="20">
        <v>50</v>
      </c>
      <c r="D54" s="20">
        <v>0</v>
      </c>
      <c r="E54" s="20">
        <f>D54/C54*100</f>
        <v>0</v>
      </c>
      <c r="F54" s="20">
        <v>21.5</v>
      </c>
      <c r="G54" s="20">
        <f>SUM(D54-F54)</f>
        <v>-21.5</v>
      </c>
      <c r="H54" s="19" t="s">
        <v>120</v>
      </c>
    </row>
    <row r="55" spans="1:8" ht="25.5">
      <c r="A55" s="32" t="s">
        <v>13</v>
      </c>
      <c r="B55" s="34" t="s">
        <v>14</v>
      </c>
      <c r="C55" s="21">
        <f>SUM(C56:C56)</f>
        <v>304.5</v>
      </c>
      <c r="D55" s="21">
        <f>SUM(D56:D56)</f>
        <v>0</v>
      </c>
      <c r="E55" s="21">
        <f t="shared" si="4"/>
        <v>0</v>
      </c>
      <c r="F55" s="21">
        <f>SUM(F56:F56)</f>
        <v>11</v>
      </c>
      <c r="G55" s="21">
        <f>SUM(G56:G56)</f>
        <v>-11</v>
      </c>
      <c r="H55" s="21">
        <f aca="true" t="shared" si="7" ref="H55:H90">D55/F55*100</f>
        <v>0</v>
      </c>
    </row>
    <row r="56" spans="1:8" ht="12.75">
      <c r="A56" s="29" t="s">
        <v>136</v>
      </c>
      <c r="B56" s="30" t="s">
        <v>15</v>
      </c>
      <c r="C56" s="20">
        <v>304.5</v>
      </c>
      <c r="D56" s="20">
        <v>0</v>
      </c>
      <c r="E56" s="20">
        <f t="shared" si="4"/>
        <v>0</v>
      </c>
      <c r="F56" s="20">
        <v>11</v>
      </c>
      <c r="G56" s="20">
        <f>SUM(D56-F56)</f>
        <v>-11</v>
      </c>
      <c r="H56" s="22" t="s">
        <v>120</v>
      </c>
    </row>
    <row r="57" spans="1:8" ht="12.75">
      <c r="A57" s="32" t="s">
        <v>16</v>
      </c>
      <c r="B57" s="34" t="s">
        <v>17</v>
      </c>
      <c r="C57" s="21">
        <f>SUM(C58:C61)</f>
        <v>26337.3</v>
      </c>
      <c r="D57" s="21">
        <f>SUM(D58:D61)</f>
        <v>1740.5</v>
      </c>
      <c r="E57" s="21">
        <f t="shared" si="4"/>
        <v>6.608498213560236</v>
      </c>
      <c r="F57" s="21">
        <f>SUM(F58:F61)</f>
        <v>1746</v>
      </c>
      <c r="G57" s="21">
        <f>SUM(G58:G61)</f>
        <v>-5.499999999999886</v>
      </c>
      <c r="H57" s="21">
        <f t="shared" si="7"/>
        <v>99.68499427262314</v>
      </c>
    </row>
    <row r="58" spans="1:8" ht="12.75">
      <c r="A58" s="35" t="s">
        <v>113</v>
      </c>
      <c r="B58" s="36" t="s">
        <v>114</v>
      </c>
      <c r="C58" s="22">
        <v>200</v>
      </c>
      <c r="D58" s="22">
        <v>0</v>
      </c>
      <c r="E58" s="22">
        <f>D58/C58*100</f>
        <v>0</v>
      </c>
      <c r="F58" s="22">
        <v>0</v>
      </c>
      <c r="G58" s="22">
        <f>SUM(D58-F58)</f>
        <v>0</v>
      </c>
      <c r="H58" s="22" t="s">
        <v>120</v>
      </c>
    </row>
    <row r="59" spans="1:8" ht="12.75">
      <c r="A59" s="29" t="s">
        <v>18</v>
      </c>
      <c r="B59" s="30" t="s">
        <v>19</v>
      </c>
      <c r="C59" s="20">
        <v>5750</v>
      </c>
      <c r="D59" s="20">
        <v>1348.2</v>
      </c>
      <c r="E59" s="20">
        <f>D59/C59*100</f>
        <v>23.446956521739132</v>
      </c>
      <c r="F59" s="20">
        <v>1485.8</v>
      </c>
      <c r="G59" s="20">
        <f>SUM(D59-F59)</f>
        <v>-137.5999999999999</v>
      </c>
      <c r="H59" s="22">
        <f>D59/F59*100</f>
        <v>90.73899582716382</v>
      </c>
    </row>
    <row r="60" spans="1:8" ht="12.75">
      <c r="A60" s="29" t="s">
        <v>110</v>
      </c>
      <c r="B60" s="30" t="s">
        <v>50</v>
      </c>
      <c r="C60" s="20">
        <v>19787.3</v>
      </c>
      <c r="D60" s="20">
        <v>347.3</v>
      </c>
      <c r="E60" s="20">
        <f aca="true" t="shared" si="8" ref="E60:E90">D60/C60*100</f>
        <v>1.755166192456778</v>
      </c>
      <c r="F60" s="20">
        <v>250.2</v>
      </c>
      <c r="G60" s="20">
        <f>SUM(D60-F60)</f>
        <v>97.10000000000002</v>
      </c>
      <c r="H60" s="22">
        <f>D60/F60*100</f>
        <v>138.80895283772983</v>
      </c>
    </row>
    <row r="61" spans="1:8" ht="14.25" customHeight="1">
      <c r="A61" s="29" t="s">
        <v>20</v>
      </c>
      <c r="B61" s="30" t="s">
        <v>21</v>
      </c>
      <c r="C61" s="20">
        <v>600</v>
      </c>
      <c r="D61" s="20">
        <v>45</v>
      </c>
      <c r="E61" s="20">
        <f t="shared" si="8"/>
        <v>7.5</v>
      </c>
      <c r="F61" s="20">
        <v>10</v>
      </c>
      <c r="G61" s="20">
        <f>SUM(D61-F61)</f>
        <v>35</v>
      </c>
      <c r="H61" s="22">
        <f>D61/F61*100</f>
        <v>450</v>
      </c>
    </row>
    <row r="62" spans="1:8" ht="12.75">
      <c r="A62" s="32" t="s">
        <v>22</v>
      </c>
      <c r="B62" s="34" t="s">
        <v>23</v>
      </c>
      <c r="C62" s="21">
        <f>SUM(C63:C65)</f>
        <v>10351.3</v>
      </c>
      <c r="D62" s="21">
        <f>SUM(D63:D65)</f>
        <v>2403.1</v>
      </c>
      <c r="E62" s="21">
        <f>D62/C62*100</f>
        <v>23.215441538743928</v>
      </c>
      <c r="F62" s="21">
        <f>SUM(F63:F65)</f>
        <v>1909.8</v>
      </c>
      <c r="G62" s="21">
        <f>SUM(G63:G65)</f>
        <v>493.2999999999999</v>
      </c>
      <c r="H62" s="21">
        <f t="shared" si="7"/>
        <v>125.82992983558488</v>
      </c>
    </row>
    <row r="63" spans="1:8" ht="12.75">
      <c r="A63" s="29" t="s">
        <v>63</v>
      </c>
      <c r="B63" s="31" t="s">
        <v>62</v>
      </c>
      <c r="C63" s="20">
        <v>240</v>
      </c>
      <c r="D63" s="20">
        <v>31.5</v>
      </c>
      <c r="E63" s="20">
        <f t="shared" si="8"/>
        <v>13.125</v>
      </c>
      <c r="F63" s="20">
        <v>38.8</v>
      </c>
      <c r="G63" s="20">
        <f>SUM(D63-F63)</f>
        <v>-7.299999999999997</v>
      </c>
      <c r="H63" s="22">
        <f t="shared" si="7"/>
        <v>81.18556701030928</v>
      </c>
    </row>
    <row r="64" spans="1:8" ht="12.75">
      <c r="A64" s="29" t="s">
        <v>24</v>
      </c>
      <c r="B64" s="30" t="s">
        <v>25</v>
      </c>
      <c r="C64" s="20">
        <v>0</v>
      </c>
      <c r="D64" s="20">
        <v>0</v>
      </c>
      <c r="E64" s="20">
        <v>0</v>
      </c>
      <c r="F64" s="20">
        <v>0</v>
      </c>
      <c r="G64" s="20">
        <f>SUM(D64-F64)</f>
        <v>0</v>
      </c>
      <c r="H64" s="22" t="s">
        <v>120</v>
      </c>
    </row>
    <row r="65" spans="1:8" ht="25.5">
      <c r="A65" s="29" t="s">
        <v>77</v>
      </c>
      <c r="B65" s="31" t="s">
        <v>67</v>
      </c>
      <c r="C65" s="20">
        <v>10111.3</v>
      </c>
      <c r="D65" s="20">
        <v>2371.6</v>
      </c>
      <c r="E65" s="20">
        <f t="shared" si="8"/>
        <v>23.454946446055406</v>
      </c>
      <c r="F65" s="20">
        <v>1871</v>
      </c>
      <c r="G65" s="20">
        <f>SUM(D65-F65)</f>
        <v>500.5999999999999</v>
      </c>
      <c r="H65" s="22">
        <f t="shared" si="7"/>
        <v>126.75574559059326</v>
      </c>
    </row>
    <row r="66" spans="1:8" ht="12.75">
      <c r="A66" s="32" t="s">
        <v>68</v>
      </c>
      <c r="B66" s="33" t="s">
        <v>69</v>
      </c>
      <c r="C66" s="21">
        <f>SUM(C67:C67)</f>
        <v>158.7</v>
      </c>
      <c r="D66" s="21">
        <f>SUM(D67:D67)</f>
        <v>0</v>
      </c>
      <c r="E66" s="21">
        <f>D66/C66*100</f>
        <v>0</v>
      </c>
      <c r="F66" s="21">
        <f>SUM(F67:F67)</f>
        <v>0</v>
      </c>
      <c r="G66" s="21">
        <f>SUM(G67:G67)</f>
        <v>0</v>
      </c>
      <c r="H66" s="21" t="s">
        <v>120</v>
      </c>
    </row>
    <row r="67" spans="1:8" ht="12.75">
      <c r="A67" s="29" t="s">
        <v>71</v>
      </c>
      <c r="B67" s="31" t="s">
        <v>70</v>
      </c>
      <c r="C67" s="20">
        <v>158.7</v>
      </c>
      <c r="D67" s="20">
        <v>0</v>
      </c>
      <c r="E67" s="20">
        <f>D67/C67*100</f>
        <v>0</v>
      </c>
      <c r="F67" s="20">
        <v>0</v>
      </c>
      <c r="G67" s="20">
        <f>SUM(D67-F67)</f>
        <v>0</v>
      </c>
      <c r="H67" s="22" t="s">
        <v>120</v>
      </c>
    </row>
    <row r="68" spans="1:8" ht="12.75">
      <c r="A68" s="32" t="s">
        <v>26</v>
      </c>
      <c r="B68" s="34" t="s">
        <v>27</v>
      </c>
      <c r="C68" s="21">
        <f>SUM(C69:C73)</f>
        <v>533436.7999999999</v>
      </c>
      <c r="D68" s="21">
        <f>SUM(D69:D73)</f>
        <v>113860.40000000001</v>
      </c>
      <c r="E68" s="21">
        <f t="shared" si="8"/>
        <v>21.344684131278534</v>
      </c>
      <c r="F68" s="21">
        <f>SUM(F69:F73)</f>
        <v>111746</v>
      </c>
      <c r="G68" s="21">
        <f>SUM(G69:G73)</f>
        <v>2114.400000000008</v>
      </c>
      <c r="H68" s="21">
        <f t="shared" si="7"/>
        <v>101.89214826481485</v>
      </c>
    </row>
    <row r="69" spans="1:8" ht="12.75">
      <c r="A69" s="29" t="s">
        <v>28</v>
      </c>
      <c r="B69" s="30" t="s">
        <v>29</v>
      </c>
      <c r="C69" s="20">
        <v>151974.8</v>
      </c>
      <c r="D69" s="20">
        <v>31627.3</v>
      </c>
      <c r="E69" s="19">
        <f t="shared" si="8"/>
        <v>20.810884436103883</v>
      </c>
      <c r="F69" s="19">
        <v>31654.6</v>
      </c>
      <c r="G69" s="20">
        <f>SUM(D69-F69)</f>
        <v>-27.299999999999272</v>
      </c>
      <c r="H69" s="22">
        <f t="shared" si="7"/>
        <v>99.91375661041366</v>
      </c>
    </row>
    <row r="70" spans="1:8" ht="12.75">
      <c r="A70" s="29" t="s">
        <v>30</v>
      </c>
      <c r="B70" s="30" t="s">
        <v>31</v>
      </c>
      <c r="C70" s="20">
        <v>327393.5</v>
      </c>
      <c r="D70" s="20">
        <v>71032.6</v>
      </c>
      <c r="E70" s="19">
        <f t="shared" si="8"/>
        <v>21.696398981653576</v>
      </c>
      <c r="F70" s="19">
        <v>69722.5</v>
      </c>
      <c r="G70" s="20">
        <f>SUM(D70-F70)</f>
        <v>1310.1000000000058</v>
      </c>
      <c r="H70" s="22">
        <f t="shared" si="7"/>
        <v>101.87902040230917</v>
      </c>
    </row>
    <row r="71" spans="1:8" ht="25.5" customHeight="1">
      <c r="A71" s="29" t="s">
        <v>115</v>
      </c>
      <c r="B71" s="31" t="s">
        <v>116</v>
      </c>
      <c r="C71" s="20">
        <v>38334.3</v>
      </c>
      <c r="D71" s="20">
        <v>8417.2</v>
      </c>
      <c r="E71" s="19">
        <f t="shared" si="8"/>
        <v>21.95735933615587</v>
      </c>
      <c r="F71" s="19">
        <v>7679.4</v>
      </c>
      <c r="G71" s="20">
        <f>SUM(D71-F71)</f>
        <v>737.8000000000011</v>
      </c>
      <c r="H71" s="22">
        <f t="shared" si="7"/>
        <v>109.60752142094437</v>
      </c>
    </row>
    <row r="72" spans="1:8" ht="12.75">
      <c r="A72" s="37" t="s">
        <v>117</v>
      </c>
      <c r="B72" s="31" t="s">
        <v>32</v>
      </c>
      <c r="C72" s="20">
        <v>1080.8</v>
      </c>
      <c r="D72" s="20">
        <v>0</v>
      </c>
      <c r="E72" s="19">
        <f t="shared" si="8"/>
        <v>0</v>
      </c>
      <c r="F72" s="19">
        <v>0</v>
      </c>
      <c r="G72" s="20">
        <f>SUM(D72-F72)</f>
        <v>0</v>
      </c>
      <c r="H72" s="22" t="s">
        <v>120</v>
      </c>
    </row>
    <row r="73" spans="1:8" ht="12.75">
      <c r="A73" s="29" t="s">
        <v>33</v>
      </c>
      <c r="B73" s="31" t="s">
        <v>34</v>
      </c>
      <c r="C73" s="20">
        <v>14653.4</v>
      </c>
      <c r="D73" s="20">
        <v>2783.3</v>
      </c>
      <c r="E73" s="19">
        <f t="shared" si="8"/>
        <v>18.99422659587536</v>
      </c>
      <c r="F73" s="19">
        <v>2689.5</v>
      </c>
      <c r="G73" s="20">
        <f>SUM(D73-F73)</f>
        <v>93.80000000000018</v>
      </c>
      <c r="H73" s="22">
        <f t="shared" si="7"/>
        <v>103.48763710726902</v>
      </c>
    </row>
    <row r="74" spans="1:8" ht="12.75">
      <c r="A74" s="32" t="s">
        <v>52</v>
      </c>
      <c r="B74" s="34" t="s">
        <v>35</v>
      </c>
      <c r="C74" s="21">
        <f>SUM(C75:C76)</f>
        <v>70817.8</v>
      </c>
      <c r="D74" s="21">
        <f>SUM(D75:D76)</f>
        <v>13916.1</v>
      </c>
      <c r="E74" s="21">
        <f t="shared" si="8"/>
        <v>19.65056807751723</v>
      </c>
      <c r="F74" s="21">
        <f>SUM(F75:F76)</f>
        <v>14354.5</v>
      </c>
      <c r="G74" s="21">
        <f>SUM(G75:G76)</f>
        <v>-438.3999999999992</v>
      </c>
      <c r="H74" s="21">
        <f t="shared" si="7"/>
        <v>96.94590546518513</v>
      </c>
    </row>
    <row r="75" spans="1:8" ht="12.75">
      <c r="A75" s="29" t="s">
        <v>36</v>
      </c>
      <c r="B75" s="30" t="s">
        <v>37</v>
      </c>
      <c r="C75" s="20">
        <v>56394.3</v>
      </c>
      <c r="D75" s="20">
        <v>11246.7</v>
      </c>
      <c r="E75" s="20">
        <f t="shared" si="8"/>
        <v>19.942972960033195</v>
      </c>
      <c r="F75" s="20">
        <v>11741.5</v>
      </c>
      <c r="G75" s="20">
        <f>SUM(D75-F75)</f>
        <v>-494.7999999999993</v>
      </c>
      <c r="H75" s="22">
        <f t="shared" si="7"/>
        <v>95.78588766341609</v>
      </c>
    </row>
    <row r="76" spans="1:8" ht="29.25" customHeight="1">
      <c r="A76" s="29" t="s">
        <v>53</v>
      </c>
      <c r="B76" s="30" t="s">
        <v>38</v>
      </c>
      <c r="C76" s="20">
        <v>14423.5</v>
      </c>
      <c r="D76" s="20">
        <v>2669.4</v>
      </c>
      <c r="E76" s="20">
        <f t="shared" si="8"/>
        <v>18.5072971192845</v>
      </c>
      <c r="F76" s="20">
        <v>2613</v>
      </c>
      <c r="G76" s="20">
        <f>SUM(D76-F76)</f>
        <v>56.40000000000009</v>
      </c>
      <c r="H76" s="22">
        <f t="shared" si="7"/>
        <v>102.15843857634903</v>
      </c>
    </row>
    <row r="77" spans="1:8" ht="12.75">
      <c r="A77" s="32" t="s">
        <v>39</v>
      </c>
      <c r="B77" s="34" t="s">
        <v>40</v>
      </c>
      <c r="C77" s="21">
        <f>SUM(C78:C81)</f>
        <v>54027.899999999994</v>
      </c>
      <c r="D77" s="21">
        <f>SUM(D78:D81)</f>
        <v>6185.599999999999</v>
      </c>
      <c r="E77" s="21">
        <f t="shared" si="8"/>
        <v>11.44889955004729</v>
      </c>
      <c r="F77" s="21">
        <f>SUM(F78:F81)</f>
        <v>8956.2</v>
      </c>
      <c r="G77" s="21">
        <f>SUM(G78:G81)</f>
        <v>-2770.6</v>
      </c>
      <c r="H77" s="21">
        <f t="shared" si="7"/>
        <v>69.06500524776132</v>
      </c>
    </row>
    <row r="78" spans="1:8" ht="12.75">
      <c r="A78" s="29" t="s">
        <v>41</v>
      </c>
      <c r="B78" s="31">
        <v>1001</v>
      </c>
      <c r="C78" s="20">
        <v>5404</v>
      </c>
      <c r="D78" s="20">
        <v>1284</v>
      </c>
      <c r="E78" s="20">
        <f t="shared" si="8"/>
        <v>23.76017764618801</v>
      </c>
      <c r="F78" s="20">
        <v>1278.7</v>
      </c>
      <c r="G78" s="20">
        <f>SUM(D78-F78)</f>
        <v>5.2999999999999545</v>
      </c>
      <c r="H78" s="22">
        <f t="shared" si="7"/>
        <v>100.41448345976383</v>
      </c>
    </row>
    <row r="79" spans="1:8" ht="12.75">
      <c r="A79" s="29" t="s">
        <v>42</v>
      </c>
      <c r="B79" s="31" t="s">
        <v>43</v>
      </c>
      <c r="C79" s="20">
        <v>4541.1</v>
      </c>
      <c r="D79" s="20">
        <v>994</v>
      </c>
      <c r="E79" s="20">
        <f t="shared" si="8"/>
        <v>21.888969632908324</v>
      </c>
      <c r="F79" s="20">
        <v>995.5</v>
      </c>
      <c r="G79" s="20">
        <f>SUM(D79-F79)</f>
        <v>-1.5</v>
      </c>
      <c r="H79" s="22">
        <f t="shared" si="7"/>
        <v>99.84932194876947</v>
      </c>
    </row>
    <row r="80" spans="1:8" ht="15.75" customHeight="1">
      <c r="A80" s="29" t="s">
        <v>44</v>
      </c>
      <c r="B80" s="31">
        <v>1004</v>
      </c>
      <c r="C80" s="20">
        <v>39344.1</v>
      </c>
      <c r="D80" s="20">
        <v>3073.2</v>
      </c>
      <c r="E80" s="20">
        <f t="shared" si="8"/>
        <v>7.811082220714161</v>
      </c>
      <c r="F80" s="20">
        <v>5872.5</v>
      </c>
      <c r="G80" s="20">
        <f>SUM(D80-F80)</f>
        <v>-2799.3</v>
      </c>
      <c r="H80" s="22">
        <f t="shared" si="7"/>
        <v>52.33205619412515</v>
      </c>
    </row>
    <row r="81" spans="1:8" ht="14.25" customHeight="1">
      <c r="A81" s="29" t="s">
        <v>45</v>
      </c>
      <c r="B81" s="31">
        <v>1006</v>
      </c>
      <c r="C81" s="20">
        <v>4738.7</v>
      </c>
      <c r="D81" s="20">
        <v>834.4</v>
      </c>
      <c r="E81" s="20">
        <f t="shared" si="8"/>
        <v>17.60820478190221</v>
      </c>
      <c r="F81" s="20">
        <v>809.5</v>
      </c>
      <c r="G81" s="20">
        <f>SUM(D81-F81)</f>
        <v>24.899999999999977</v>
      </c>
      <c r="H81" s="22">
        <f t="shared" si="7"/>
        <v>103.07597282273007</v>
      </c>
    </row>
    <row r="82" spans="1:8" ht="12.75">
      <c r="A82" s="32" t="s">
        <v>54</v>
      </c>
      <c r="B82" s="34" t="s">
        <v>46</v>
      </c>
      <c r="C82" s="21">
        <f>SUM(C83:C85)</f>
        <v>68879.09999999999</v>
      </c>
      <c r="D82" s="21">
        <f>SUM(D83:D85)</f>
        <v>11919.8</v>
      </c>
      <c r="E82" s="21">
        <f t="shared" si="8"/>
        <v>17.305394524609063</v>
      </c>
      <c r="F82" s="21">
        <f>SUM(F83:F85)</f>
        <v>12793.4</v>
      </c>
      <c r="G82" s="21">
        <f>SUM(G83:G85)</f>
        <v>-873.5999999999997</v>
      </c>
      <c r="H82" s="21">
        <f t="shared" si="7"/>
        <v>93.171479043882</v>
      </c>
    </row>
    <row r="83" spans="1:8" ht="12.75">
      <c r="A83" s="29" t="s">
        <v>55</v>
      </c>
      <c r="B83" s="30" t="s">
        <v>47</v>
      </c>
      <c r="C83" s="20">
        <v>46652.5</v>
      </c>
      <c r="D83" s="20">
        <v>11637</v>
      </c>
      <c r="E83" s="20">
        <f t="shared" si="8"/>
        <v>24.94400085740314</v>
      </c>
      <c r="F83" s="20">
        <v>12522.9</v>
      </c>
      <c r="G83" s="20">
        <f>SUM(D83-F83)</f>
        <v>-885.8999999999996</v>
      </c>
      <c r="H83" s="22">
        <f t="shared" si="7"/>
        <v>92.92576000766596</v>
      </c>
    </row>
    <row r="84" spans="1:8" ht="12.75">
      <c r="A84" s="29" t="s">
        <v>125</v>
      </c>
      <c r="B84" s="38">
        <v>1102</v>
      </c>
      <c r="C84" s="20">
        <v>20639.2</v>
      </c>
      <c r="D84" s="20">
        <v>0</v>
      </c>
      <c r="E84" s="20">
        <f t="shared" si="8"/>
        <v>0</v>
      </c>
      <c r="F84" s="20">
        <v>0</v>
      </c>
      <c r="G84" s="20">
        <f>SUM(D84-F84)</f>
        <v>0</v>
      </c>
      <c r="H84" s="22" t="s">
        <v>120</v>
      </c>
    </row>
    <row r="85" spans="1:8" ht="12.75">
      <c r="A85" s="29" t="s">
        <v>64</v>
      </c>
      <c r="B85" s="31">
        <v>1105</v>
      </c>
      <c r="C85" s="20">
        <v>1587.4</v>
      </c>
      <c r="D85" s="20">
        <v>282.8</v>
      </c>
      <c r="E85" s="20">
        <f t="shared" si="8"/>
        <v>17.815295451681994</v>
      </c>
      <c r="F85" s="20">
        <v>270.5</v>
      </c>
      <c r="G85" s="20">
        <f>SUM(D85-F85)</f>
        <v>12.300000000000011</v>
      </c>
      <c r="H85" s="22">
        <f t="shared" si="7"/>
        <v>104.54713493530498</v>
      </c>
    </row>
    <row r="86" spans="1:8" ht="37.5" customHeight="1">
      <c r="A86" s="32" t="s">
        <v>126</v>
      </c>
      <c r="B86" s="34" t="s">
        <v>56</v>
      </c>
      <c r="C86" s="21">
        <f>SUM(C87:C87)</f>
        <v>11000</v>
      </c>
      <c r="D86" s="21">
        <f>SUM(D87:D87)</f>
        <v>1415.8</v>
      </c>
      <c r="E86" s="21">
        <f t="shared" si="8"/>
        <v>12.870909090909091</v>
      </c>
      <c r="F86" s="21">
        <f>SUM(F87:F87)</f>
        <v>1614.5</v>
      </c>
      <c r="G86" s="21">
        <f>SUM(G87:G87)</f>
        <v>-198.70000000000005</v>
      </c>
      <c r="H86" s="21">
        <f t="shared" si="7"/>
        <v>87.69278414369774</v>
      </c>
    </row>
    <row r="87" spans="1:8" ht="35.25" customHeight="1">
      <c r="A87" s="29" t="s">
        <v>127</v>
      </c>
      <c r="B87" s="30" t="s">
        <v>57</v>
      </c>
      <c r="C87" s="20">
        <v>11000</v>
      </c>
      <c r="D87" s="20">
        <v>1415.8</v>
      </c>
      <c r="E87" s="20">
        <f t="shared" si="8"/>
        <v>12.870909090909091</v>
      </c>
      <c r="F87" s="20">
        <v>1614.5</v>
      </c>
      <c r="G87" s="20">
        <f>SUM(D87-F87)</f>
        <v>-198.70000000000005</v>
      </c>
      <c r="H87" s="22">
        <f t="shared" si="7"/>
        <v>87.69278414369774</v>
      </c>
    </row>
    <row r="88" spans="1:8" ht="38.25">
      <c r="A88" s="32" t="s">
        <v>76</v>
      </c>
      <c r="B88" s="34" t="s">
        <v>58</v>
      </c>
      <c r="C88" s="21">
        <f>SUM(C89:C89)</f>
        <v>16474.1</v>
      </c>
      <c r="D88" s="21">
        <f>SUM(D89:D89)</f>
        <v>4118.4</v>
      </c>
      <c r="E88" s="21">
        <f t="shared" si="8"/>
        <v>24.99924123320849</v>
      </c>
      <c r="F88" s="21">
        <f>F89</f>
        <v>3412.5</v>
      </c>
      <c r="G88" s="21">
        <f>G89</f>
        <v>705.8999999999996</v>
      </c>
      <c r="H88" s="21">
        <f t="shared" si="7"/>
        <v>120.68571428571428</v>
      </c>
    </row>
    <row r="89" spans="1:8" ht="38.25">
      <c r="A89" s="29" t="s">
        <v>59</v>
      </c>
      <c r="B89" s="30" t="s">
        <v>60</v>
      </c>
      <c r="C89" s="20">
        <v>16474.1</v>
      </c>
      <c r="D89" s="20">
        <v>4118.4</v>
      </c>
      <c r="E89" s="20">
        <f t="shared" si="8"/>
        <v>24.99924123320849</v>
      </c>
      <c r="F89" s="20">
        <v>3412.5</v>
      </c>
      <c r="G89" s="20">
        <f>SUM(D89-F89)</f>
        <v>705.8999999999996</v>
      </c>
      <c r="H89" s="22">
        <f t="shared" si="7"/>
        <v>120.68571428571428</v>
      </c>
    </row>
    <row r="90" spans="1:8" ht="12.75">
      <c r="A90" s="42" t="s">
        <v>48</v>
      </c>
      <c r="B90" s="43"/>
      <c r="C90" s="23">
        <f>SUM(C44+C53+C55+C57+C62+C66+C68+C74+C77+C82+C86+C88)</f>
        <v>862018.8999999999</v>
      </c>
      <c r="D90" s="23">
        <f>SUM(D44+D53+D55+D57+D62+D66+D68+D74+D77+D82+D86+D88)</f>
        <v>169792.6</v>
      </c>
      <c r="E90" s="23">
        <f t="shared" si="8"/>
        <v>19.697085527939123</v>
      </c>
      <c r="F90" s="23">
        <f>SUM(F44+F53+F55+F57+F62+F66+F68+F74+F77+F82+F86+F88)</f>
        <v>170096.2</v>
      </c>
      <c r="G90" s="23">
        <f>SUM(G44+G53+G55+G57+G62+G66+G68+G74+G77+G82+G86+G88)</f>
        <v>-303.5999999999917</v>
      </c>
      <c r="H90" s="23">
        <f t="shared" si="7"/>
        <v>99.821512767481</v>
      </c>
    </row>
    <row r="91" spans="1:8" ht="25.5">
      <c r="A91" s="45" t="s">
        <v>61</v>
      </c>
      <c r="B91" s="5"/>
      <c r="C91" s="44">
        <v>-26000</v>
      </c>
      <c r="D91" s="44">
        <f>D42-D90</f>
        <v>-6721</v>
      </c>
      <c r="E91" s="44"/>
      <c r="F91" s="44">
        <f>F42-F90</f>
        <v>514.2999999999884</v>
      </c>
      <c r="G91" s="11"/>
      <c r="H91" s="11"/>
    </row>
    <row r="92" spans="1:8" ht="12.75">
      <c r="A92" s="12"/>
      <c r="B92" s="13"/>
      <c r="C92" s="2"/>
      <c r="D92" s="2"/>
      <c r="E92" s="3"/>
      <c r="F92" s="24"/>
      <c r="G92" s="14"/>
      <c r="H92" s="3"/>
    </row>
    <row r="93" spans="1:8" ht="26.25" customHeight="1">
      <c r="A93" s="12"/>
      <c r="B93" s="13"/>
      <c r="C93" s="69"/>
      <c r="D93" s="69"/>
      <c r="E93" s="69"/>
      <c r="F93" s="69"/>
      <c r="G93" s="69"/>
      <c r="H93" s="69"/>
    </row>
    <row r="94" spans="1:8" ht="12.75">
      <c r="A94" s="15"/>
      <c r="B94" s="16"/>
      <c r="C94" s="15"/>
      <c r="D94" s="15"/>
      <c r="E94" s="15"/>
      <c r="F94" s="15"/>
      <c r="G94" s="15"/>
      <c r="H94" s="15"/>
    </row>
  </sheetData>
  <sheetProtection/>
  <mergeCells count="2">
    <mergeCell ref="A1:H1"/>
    <mergeCell ref="C93:H93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2021-04-20T06:59:38Z</cp:lastPrinted>
  <dcterms:created xsi:type="dcterms:W3CDTF">2009-04-28T07:05:16Z</dcterms:created>
  <dcterms:modified xsi:type="dcterms:W3CDTF">2021-04-20T07:00:13Z</dcterms:modified>
  <cp:category/>
  <cp:version/>
  <cp:contentType/>
  <cp:contentStatus/>
</cp:coreProperties>
</file>