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'Лист1'!$A$1:$H$101</definedName>
  </definedNames>
  <calcPr fullCalcOnLoad="1"/>
</workbook>
</file>

<file path=xl/sharedStrings.xml><?xml version="1.0" encoding="utf-8"?>
<sst xmlns="http://schemas.openxmlformats.org/spreadsheetml/2006/main" count="171" uniqueCount="153">
  <si>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</si>
  <si>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</si>
  <si>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</si>
  <si>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</si>
  <si>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</si>
  <si>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</si>
  <si>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</si>
  <si>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</si>
  <si>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</si>
  <si>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</si>
  <si>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</si>
  <si>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</si>
  <si>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</si>
  <si>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</si>
  <si>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</si>
  <si>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</si>
  <si>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</si>
  <si>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</si>
  <si>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</si>
  <si>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</si>
  <si>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</si>
  <si>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</si>
  <si>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</si>
  <si>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</si>
  <si>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</si>
  <si>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</si>
  <si>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</si>
  <si>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</si>
  <si>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</si>
  <si>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</si>
  <si>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</si>
  <si>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</si>
  <si>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</si>
  <si>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</si>
  <si>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</si>
  <si>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</si>
  <si>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</si>
  <si>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</si>
  <si>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</si>
  <si>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</si>
  <si>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</si>
  <si>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</si>
  <si>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</si>
  <si>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</si>
  <si>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</si>
  <si>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</si>
  <si>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</si>
  <si>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</si>
  <si>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</si>
  <si>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</si>
  <si>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</si>
  <si>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</si>
  <si>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</si>
  <si>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</si>
  <si>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</si>
  <si>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</si>
  <si>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</si>
  <si>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</si>
  <si>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</si>
  <si>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</si>
  <si>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</si>
  <si>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</si>
  <si>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</si>
  <si>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</si>
  <si>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</si>
  <si>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</si>
  <si>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</si>
  <si>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</si>
  <si>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</si>
  <si>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</si>
  <si>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</si>
  <si>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</si>
  <si>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</si>
  <si>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</si>
  <si>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</si>
  <si>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</si>
  <si>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</si>
  <si>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</si>
  <si>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</si>
  <si>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</si>
  <si>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</si>
  <si>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</si>
  <si>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</si>
  <si>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</si>
  <si>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</si>
  <si>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</si>
  <si>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</si>
  <si>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</si>
  <si>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</si>
  <si>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</si>
  <si>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</si>
  <si>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</si>
  <si>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</si>
  <si>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</si>
  <si>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</si>
  <si>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</si>
  <si>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</si>
  <si>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</si>
  <si>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</si>
  <si>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</si>
  <si>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</si>
  <si>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</si>
  <si>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</si>
  <si>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</si>
  <si>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</si>
  <si>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</si>
  <si>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</si>
  <si>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</si>
  <si>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</si>
  <si>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</si>
  <si>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</si>
  <si>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</si>
  <si>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</si>
  <si>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</si>
  <si>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</si>
  <si>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</si>
  <si>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</si>
  <si>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</si>
  <si>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</si>
  <si>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</si>
  <si>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</si>
  <si>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</si>
  <si>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</si>
  <si>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</si>
  <si>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</si>
  <si>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</si>
  <si>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</si>
  <si>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</si>
  <si>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</si>
  <si>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</si>
  <si>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</si>
  <si>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</si>
  <si>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</si>
  <si>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</si>
  <si>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</si>
  <si>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</si>
  <si>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</si>
  <si>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</si>
  <si>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</si>
  <si>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</si>
  <si>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Уточненный план на 2021 год</t>
  </si>
  <si>
    <t>отклонение (факт 2021-2020)</t>
  </si>
  <si>
    <t>Процент роста исполнения 2021 к 2020 году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</si>
  <si>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</si>
  <si>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</si>
  <si>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</si>
  <si>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</si>
  <si>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Отчет об исполнении консолидированного бюджета  Гагаринского района Смоленской области за 1 полугодие 2021 года</t>
  </si>
  <si>
    <t>Исполнено за 1 полугодие 2021 года</t>
  </si>
  <si>
    <t>% исполнения за 1 полугодие 2021</t>
  </si>
  <si>
    <t>Исполнено за 1 полугодие 2020 года</t>
  </si>
  <si>
    <t>ПРОЧИЕ БЕЗВОЗМЕЗДНЫЕ ПОСТУПЛЕНИЯ</t>
  </si>
  <si>
    <t>ИНЫЕ МЕЖБЮДЖЕТНЫЕ ТРАНСФЕРТЫ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</si>
</sst>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vertical="top" wrapText="1"/>
      <protection/>
    </xf>
    <xf numFmtId="4" fontId="31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47" fillId="33" borderId="11" xfId="0" applyNumberFormat="1" applyFont="1" applyFill="1" applyBorder="1" applyAlignment="1">
      <alignment horizontal="center" vertical="center" wrapText="1"/>
    </xf>
    <xf numFmtId="178" fontId="47" fillId="34" borderId="12" xfId="0" applyNumberFormat="1" applyFont="1" applyFill="1" applyBorder="1" applyAlignment="1">
      <alignment vertical="top"/>
    </xf>
    <xf numFmtId="178" fontId="47" fillId="34" borderId="12" xfId="0" applyNumberFormat="1" applyFont="1" applyFill="1" applyBorder="1" applyAlignment="1">
      <alignment horizontal="center" vertical="top" wrapText="1"/>
    </xf>
    <xf numFmtId="178" fontId="47" fillId="0" borderId="0" xfId="0" applyNumberFormat="1" applyFont="1" applyAlignment="1">
      <alignment/>
    </xf>
    <xf numFmtId="178" fontId="47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horizontal="right" vertical="top" wrapText="1"/>
    </xf>
    <xf numFmtId="178" fontId="47" fillId="0" borderId="0" xfId="0" applyNumberFormat="1" applyFont="1" applyAlignment="1">
      <alignment vertical="top"/>
    </xf>
    <xf numFmtId="3" fontId="47" fillId="0" borderId="0" xfId="0" applyNumberFormat="1" applyFont="1" applyAlignment="1">
      <alignment vertical="top"/>
    </xf>
    <xf numFmtId="3" fontId="47" fillId="0" borderId="0" xfId="0" applyNumberFormat="1" applyFont="1" applyAlignment="1">
      <alignment/>
    </xf>
    <xf numFmtId="178" fontId="47" fillId="0" borderId="0" xfId="0" applyNumberFormat="1" applyFont="1" applyAlignment="1">
      <alignment horizontal="right" vertical="top" wrapText="1"/>
    </xf>
    <xf numFmtId="3" fontId="47" fillId="34" borderId="12" xfId="0" applyNumberFormat="1" applyFont="1" applyFill="1" applyBorder="1" applyAlignment="1">
      <alignment vertical="top"/>
    </xf>
    <xf numFmtId="178" fontId="2" fillId="35" borderId="11" xfId="0" applyNumberFormat="1" applyFont="1" applyFill="1" applyBorder="1" applyAlignment="1">
      <alignment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178" fontId="2" fillId="35" borderId="11" xfId="0" applyNumberFormat="1" applyFont="1" applyFill="1" applyBorder="1" applyAlignment="1">
      <alignment horizontal="center" vertical="center" wrapText="1"/>
    </xf>
    <xf numFmtId="178" fontId="3" fillId="36" borderId="11" xfId="0" applyNumberFormat="1" applyFont="1" applyFill="1" applyBorder="1" applyAlignment="1">
      <alignment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178" fontId="3" fillId="36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4" fillId="13" borderId="11" xfId="0" applyNumberFormat="1" applyFont="1" applyFill="1" applyBorder="1" applyAlignment="1">
      <alignment vertical="center" wrapText="1"/>
    </xf>
    <xf numFmtId="178" fontId="2" fillId="4" borderId="11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vertical="top" wrapText="1"/>
    </xf>
    <xf numFmtId="178" fontId="3" fillId="0" borderId="1" xfId="34" applyNumberFormat="1" applyFont="1" applyFill="1" applyAlignment="1" applyProtection="1">
      <alignment vertical="top" shrinkToFit="1"/>
      <protection/>
    </xf>
    <xf numFmtId="178" fontId="2" fillId="0" borderId="11" xfId="0" applyNumberFormat="1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vertical="top" wrapText="1"/>
    </xf>
    <xf numFmtId="178" fontId="3" fillId="0" borderId="11" xfId="0" applyNumberFormat="1" applyFont="1" applyFill="1" applyBorder="1" applyAlignment="1">
      <alignment vertical="top" wrapText="1"/>
    </xf>
    <xf numFmtId="178" fontId="6" fillId="0" borderId="11" xfId="0" applyNumberFormat="1" applyFont="1" applyFill="1" applyBorder="1" applyAlignment="1">
      <alignment vertical="top" wrapText="1"/>
    </xf>
    <xf numFmtId="178" fontId="3" fillId="0" borderId="11" xfId="0" applyNumberFormat="1" applyFont="1" applyFill="1" applyBorder="1" applyAlignment="1">
      <alignment horizontal="right" vertical="top" wrapText="1"/>
    </xf>
    <xf numFmtId="178" fontId="3" fillId="0" borderId="14" xfId="34" applyNumberFormat="1" applyFont="1" applyFill="1" applyBorder="1" applyAlignment="1" applyProtection="1">
      <alignment vertical="top" shrinkToFit="1"/>
      <protection/>
    </xf>
    <xf numFmtId="178" fontId="2" fillId="37" borderId="11" xfId="0" applyNumberFormat="1" applyFont="1" applyFill="1" applyBorder="1" applyAlignment="1">
      <alignment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2" fillId="13" borderId="11" xfId="0" applyNumberFormat="1" applyFont="1" applyFill="1" applyBorder="1" applyAlignment="1">
      <alignment vertical="top" wrapText="1"/>
    </xf>
    <xf numFmtId="178" fontId="6" fillId="0" borderId="1" xfId="34" applyNumberFormat="1" applyFont="1" applyFill="1" applyAlignment="1" applyProtection="1">
      <alignment vertical="top" shrinkToFit="1"/>
      <protection/>
    </xf>
    <xf numFmtId="178" fontId="4" fillId="38" borderId="11" xfId="0" applyNumberFormat="1" applyFont="1" applyFill="1" applyBorder="1" applyAlignment="1">
      <alignment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13" borderId="11" xfId="0" applyNumberFormat="1" applyFont="1" applyFill="1" applyBorder="1" applyAlignment="1">
      <alignment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top" wrapText="1"/>
    </xf>
    <xf numFmtId="178" fontId="2" fillId="39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3" fillId="0" borderId="1" xfId="33" applyNumberFormat="1" applyFont="1" applyAlignment="1" applyProtection="1">
      <alignment horizontal="left" vertical="top" wrapText="1"/>
      <protection/>
    </xf>
    <xf numFmtId="178" fontId="2" fillId="0" borderId="11" xfId="0" applyNumberFormat="1" applyFont="1" applyFill="1" applyBorder="1" applyAlignment="1">
      <alignment horizontal="right" vertical="top" wrapText="1"/>
    </xf>
    <xf numFmtId="3" fontId="2" fillId="37" borderId="11" xfId="0" applyNumberFormat="1" applyFont="1" applyFill="1" applyBorder="1" applyAlignment="1">
      <alignment horizontal="center" vertical="top" wrapText="1"/>
    </xf>
    <xf numFmtId="178" fontId="5" fillId="6" borderId="11" xfId="0" applyNumberFormat="1" applyFont="1" applyFill="1" applyBorder="1" applyAlignment="1">
      <alignment vertical="top" wrapText="1"/>
    </xf>
    <xf numFmtId="178" fontId="2" fillId="6" borderId="11" xfId="0" applyNumberFormat="1" applyFont="1" applyFill="1" applyBorder="1" applyAlignment="1">
      <alignment vertical="top" wrapText="1"/>
    </xf>
    <xf numFmtId="178" fontId="6" fillId="0" borderId="11" xfId="0" applyNumberFormat="1" applyFont="1" applyFill="1" applyBorder="1" applyAlignment="1">
      <alignment horizontal="right" vertical="top" wrapText="1"/>
    </xf>
    <xf numFmtId="3" fontId="2" fillId="13" borderId="11" xfId="0" applyNumberFormat="1" applyFont="1" applyFill="1" applyBorder="1" applyAlignment="1">
      <alignment horizontal="center" vertical="top" wrapText="1"/>
    </xf>
    <xf numFmtId="178" fontId="2" fillId="38" borderId="11" xfId="0" applyNumberFormat="1" applyFont="1" applyFill="1" applyBorder="1" applyAlignment="1">
      <alignment vertical="top" wrapText="1"/>
    </xf>
    <xf numFmtId="3" fontId="2" fillId="38" borderId="11" xfId="0" applyNumberFormat="1" applyFont="1" applyFill="1" applyBorder="1" applyAlignment="1">
      <alignment horizontal="center" vertical="top" wrapText="1"/>
    </xf>
    <xf numFmtId="178" fontId="4" fillId="38" borderId="11" xfId="0" applyNumberFormat="1" applyFont="1" applyFill="1" applyBorder="1" applyAlignment="1">
      <alignment horizontal="center" vertical="top" wrapText="1"/>
    </xf>
    <xf numFmtId="178" fontId="4" fillId="33" borderId="11" xfId="0" applyNumberFormat="1" applyFont="1" applyFill="1" applyBorder="1" applyAlignment="1">
      <alignment vertical="center" wrapText="1"/>
    </xf>
    <xf numFmtId="178" fontId="4" fillId="36" borderId="15" xfId="0" applyNumberFormat="1" applyFont="1" applyFill="1" applyBorder="1" applyAlignment="1">
      <alignment horizontal="center" vertical="top" wrapText="1"/>
    </xf>
    <xf numFmtId="178" fontId="47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7" sqref="D47"/>
    </sheetView>
  </sheetViews>
  <sheetFormatPr defaultColWidth="9.00390625" defaultRowHeight="12.75"/>
  <cols>
    <col min="1" max="1" width="44.875" style="4" customWidth="1"/>
    <col min="2" max="2" width="9.25390625" style="9" customWidth="1"/>
    <col min="3" max="3" width="13.00390625" style="4" customWidth="1"/>
    <col min="4" max="4" width="11.25390625" style="4" customWidth="1"/>
    <col min="5" max="5" width="10.25390625" style="4" customWidth="1"/>
    <col min="6" max="6" width="11.75390625" style="4" customWidth="1"/>
    <col min="7" max="7" width="10.875" style="4" customWidth="1"/>
    <col min="8" max="8" width="10.625" style="4" customWidth="1"/>
    <col min="9" max="16384" width="9.125" style="4" customWidth="1"/>
  </cols>
  <sheetData>
    <row r="1" spans="1:8" ht="36" customHeight="1">
      <c r="A1" s="71" t="s">
        <v>147</v>
      </c>
      <c r="B1" s="71"/>
      <c r="C1" s="71"/>
      <c r="D1" s="71"/>
      <c r="E1" s="71"/>
      <c r="F1" s="71"/>
      <c r="G1" s="71"/>
      <c r="H1" s="71"/>
    </row>
    <row r="2" spans="1:8" ht="63.75">
      <c r="A2" s="49" t="s">
        <v>0</v>
      </c>
      <c r="B2" s="50" t="s">
        <v>1</v>
      </c>
      <c r="C2" s="33" t="s">
        <v>140</v>
      </c>
      <c r="D2" s="33" t="s">
        <v>148</v>
      </c>
      <c r="E2" s="33" t="s">
        <v>149</v>
      </c>
      <c r="F2" s="33" t="s">
        <v>150</v>
      </c>
      <c r="G2" s="33" t="s">
        <v>141</v>
      </c>
      <c r="H2" s="33" t="s">
        <v>142</v>
      </c>
    </row>
    <row r="3" spans="1:8" ht="14.25">
      <c r="A3" s="51" t="s">
        <v>81</v>
      </c>
      <c r="B3" s="52">
        <v>10000</v>
      </c>
      <c r="C3" s="34">
        <f>C4+C28</f>
        <v>491976.4</v>
      </c>
      <c r="D3" s="34">
        <f>D4+D28</f>
        <v>182817.39999999997</v>
      </c>
      <c r="E3" s="34">
        <f aca="true" t="shared" si="0" ref="E3:E51">D3/C3*100</f>
        <v>37.15979059158121</v>
      </c>
      <c r="F3" s="34">
        <f>F4+F28</f>
        <v>248155.5</v>
      </c>
      <c r="G3" s="34">
        <f aca="true" t="shared" si="1" ref="G3:G8">D3-F3</f>
        <v>-65338.100000000035</v>
      </c>
      <c r="H3" s="34">
        <f aca="true" t="shared" si="2" ref="H3:H9">D3/F3*100</f>
        <v>73.67050095605376</v>
      </c>
    </row>
    <row r="4" spans="1:8" ht="12.75">
      <c r="A4" s="35" t="s">
        <v>116</v>
      </c>
      <c r="B4" s="53"/>
      <c r="C4" s="35">
        <f>C5+C7+C9+C14+C20+C22+C25</f>
        <v>448161.30000000005</v>
      </c>
      <c r="D4" s="35">
        <f>D5+D7+D9+D14+D20+D22+D25</f>
        <v>167879.09999999998</v>
      </c>
      <c r="E4" s="35">
        <f t="shared" si="0"/>
        <v>37.45952629109206</v>
      </c>
      <c r="F4" s="35">
        <f>F5+F7+F9+F14+F20+F22+F25</f>
        <v>231330</v>
      </c>
      <c r="G4" s="35">
        <f t="shared" si="1"/>
        <v>-63450.90000000002</v>
      </c>
      <c r="H4" s="54">
        <f t="shared" si="2"/>
        <v>72.57126183374399</v>
      </c>
    </row>
    <row r="5" spans="1:8" ht="13.5">
      <c r="A5" s="36" t="s">
        <v>82</v>
      </c>
      <c r="B5" s="55">
        <v>10100</v>
      </c>
      <c r="C5" s="36">
        <f>C6</f>
        <v>333137.9</v>
      </c>
      <c r="D5" s="36">
        <f>D6</f>
        <v>126745.1</v>
      </c>
      <c r="E5" s="36">
        <f t="shared" si="0"/>
        <v>38.04583627380733</v>
      </c>
      <c r="F5" s="36">
        <f>F6</f>
        <v>188677.5</v>
      </c>
      <c r="G5" s="38">
        <f t="shared" si="1"/>
        <v>-61932.399999999994</v>
      </c>
      <c r="H5" s="38">
        <f t="shared" si="2"/>
        <v>67.17552437360045</v>
      </c>
    </row>
    <row r="6" spans="1:8" ht="12.75">
      <c r="A6" s="40" t="s">
        <v>83</v>
      </c>
      <c r="B6" s="56">
        <v>10102</v>
      </c>
      <c r="C6" s="37">
        <v>333137.9</v>
      </c>
      <c r="D6" s="37">
        <v>126745.1</v>
      </c>
      <c r="E6" s="40">
        <f t="shared" si="0"/>
        <v>38.04583627380733</v>
      </c>
      <c r="F6" s="37">
        <v>188677.5</v>
      </c>
      <c r="G6" s="40">
        <f t="shared" si="1"/>
        <v>-61932.399999999994</v>
      </c>
      <c r="H6" s="40">
        <f t="shared" si="2"/>
        <v>67.17552437360045</v>
      </c>
    </row>
    <row r="7" spans="1:8" ht="27">
      <c r="A7" s="36" t="s">
        <v>84</v>
      </c>
      <c r="B7" s="57">
        <v>10300</v>
      </c>
      <c r="C7" s="38">
        <f>C8</f>
        <v>19305.2</v>
      </c>
      <c r="D7" s="38">
        <f>D8</f>
        <v>9082</v>
      </c>
      <c r="E7" s="38">
        <f t="shared" si="0"/>
        <v>47.04431966516793</v>
      </c>
      <c r="F7" s="38">
        <f>F8</f>
        <v>7902</v>
      </c>
      <c r="G7" s="38">
        <f t="shared" si="1"/>
        <v>1180</v>
      </c>
      <c r="H7" s="38">
        <f t="shared" si="2"/>
        <v>114.93292837256391</v>
      </c>
    </row>
    <row r="8" spans="1:8" ht="12.75">
      <c r="A8" s="40" t="s">
        <v>85</v>
      </c>
      <c r="B8" s="56">
        <v>10302</v>
      </c>
      <c r="C8" s="37">
        <v>19305.2</v>
      </c>
      <c r="D8" s="37">
        <v>9082</v>
      </c>
      <c r="E8" s="40">
        <f t="shared" si="0"/>
        <v>47.04431966516793</v>
      </c>
      <c r="F8" s="37">
        <v>7902</v>
      </c>
      <c r="G8" s="40">
        <f t="shared" si="1"/>
        <v>1180</v>
      </c>
      <c r="H8" s="40">
        <f t="shared" si="2"/>
        <v>114.93292837256391</v>
      </c>
    </row>
    <row r="9" spans="1:8" ht="13.5">
      <c r="A9" s="36" t="s">
        <v>86</v>
      </c>
      <c r="B9" s="55">
        <v>10500</v>
      </c>
      <c r="C9" s="36">
        <f>C11+C12+C13+C10</f>
        <v>27058.3</v>
      </c>
      <c r="D9" s="36">
        <f>D11+D12+D13+D10</f>
        <v>12250.900000000001</v>
      </c>
      <c r="E9" s="36">
        <f t="shared" si="0"/>
        <v>45.27594120842773</v>
      </c>
      <c r="F9" s="36">
        <f>F11+F12+F13</f>
        <v>11258.400000000001</v>
      </c>
      <c r="G9" s="38">
        <f aca="true" t="shared" si="3" ref="G9:G15">D9-F9</f>
        <v>992.5</v>
      </c>
      <c r="H9" s="38">
        <f t="shared" si="2"/>
        <v>108.81563987778013</v>
      </c>
    </row>
    <row r="10" spans="1:8" ht="25.5">
      <c r="A10" s="40" t="s">
        <v>146</v>
      </c>
      <c r="B10" s="55">
        <v>10501</v>
      </c>
      <c r="C10" s="39">
        <v>7756.8</v>
      </c>
      <c r="D10" s="39">
        <v>4772</v>
      </c>
      <c r="E10" s="41">
        <f>D10/C10*100</f>
        <v>61.52021452145215</v>
      </c>
      <c r="F10" s="39">
        <v>0</v>
      </c>
      <c r="G10" s="40">
        <f>D10-F10</f>
        <v>4772</v>
      </c>
      <c r="H10" s="42" t="s">
        <v>124</v>
      </c>
    </row>
    <row r="11" spans="1:8" ht="12.75">
      <c r="A11" s="40" t="s">
        <v>87</v>
      </c>
      <c r="B11" s="56">
        <v>10502</v>
      </c>
      <c r="C11" s="37">
        <v>3613.3</v>
      </c>
      <c r="D11" s="37">
        <v>3311.4</v>
      </c>
      <c r="E11" s="40">
        <f t="shared" si="0"/>
        <v>91.64475687045083</v>
      </c>
      <c r="F11" s="37">
        <v>7170.9</v>
      </c>
      <c r="G11" s="40">
        <f t="shared" si="3"/>
        <v>-3859.4999999999995</v>
      </c>
      <c r="H11" s="40">
        <f aca="true" t="shared" si="4" ref="H11:H23">D11/F11*100</f>
        <v>46.1783039785801</v>
      </c>
    </row>
    <row r="12" spans="1:8" ht="12.75">
      <c r="A12" s="40" t="s">
        <v>88</v>
      </c>
      <c r="B12" s="56">
        <v>10503</v>
      </c>
      <c r="C12" s="37">
        <v>1506.8</v>
      </c>
      <c r="D12" s="37">
        <v>1652.7</v>
      </c>
      <c r="E12" s="40">
        <f t="shared" si="0"/>
        <v>109.6827714361561</v>
      </c>
      <c r="F12" s="37">
        <v>1386.7</v>
      </c>
      <c r="G12" s="40">
        <f t="shared" si="3"/>
        <v>266</v>
      </c>
      <c r="H12" s="40">
        <f t="shared" si="4"/>
        <v>119.18223119636546</v>
      </c>
    </row>
    <row r="13" spans="1:8" ht="12.75">
      <c r="A13" s="40" t="s">
        <v>89</v>
      </c>
      <c r="B13" s="56">
        <v>10504</v>
      </c>
      <c r="C13" s="37">
        <v>14181.4</v>
      </c>
      <c r="D13" s="37">
        <v>2514.8</v>
      </c>
      <c r="E13" s="40">
        <f t="shared" si="0"/>
        <v>17.733087001283373</v>
      </c>
      <c r="F13" s="37">
        <v>2700.8</v>
      </c>
      <c r="G13" s="40">
        <f t="shared" si="3"/>
        <v>-186</v>
      </c>
      <c r="H13" s="40">
        <f t="shared" si="4"/>
        <v>93.11315165876776</v>
      </c>
    </row>
    <row r="14" spans="1:8" ht="13.5">
      <c r="A14" s="36" t="s">
        <v>90</v>
      </c>
      <c r="B14" s="55">
        <v>10600</v>
      </c>
      <c r="C14" s="36">
        <f>C15+C16+C17</f>
        <v>63215.4</v>
      </c>
      <c r="D14" s="36">
        <f>D15+D16+D17</f>
        <v>17052.3</v>
      </c>
      <c r="E14" s="36">
        <f t="shared" si="0"/>
        <v>26.97491434049298</v>
      </c>
      <c r="F14" s="36">
        <f>F15+F16+F17</f>
        <v>21211.4</v>
      </c>
      <c r="G14" s="38">
        <f t="shared" si="3"/>
        <v>-4159.100000000002</v>
      </c>
      <c r="H14" s="38">
        <f t="shared" si="4"/>
        <v>80.39214761873332</v>
      </c>
    </row>
    <row r="15" spans="1:8" ht="12.75">
      <c r="A15" s="40" t="s">
        <v>125</v>
      </c>
      <c r="B15" s="56">
        <v>10601</v>
      </c>
      <c r="C15" s="37">
        <v>15210.1</v>
      </c>
      <c r="D15" s="37">
        <v>1091.2</v>
      </c>
      <c r="E15" s="40">
        <f t="shared" si="0"/>
        <v>7.174180314396356</v>
      </c>
      <c r="F15" s="37">
        <v>1085.1</v>
      </c>
      <c r="G15" s="40">
        <f t="shared" si="3"/>
        <v>6.100000000000136</v>
      </c>
      <c r="H15" s="40">
        <f t="shared" si="4"/>
        <v>100.56216016956965</v>
      </c>
    </row>
    <row r="16" spans="1:8" ht="12.75">
      <c r="A16" s="40" t="s">
        <v>126</v>
      </c>
      <c r="B16" s="56">
        <v>10605</v>
      </c>
      <c r="C16" s="40">
        <v>122.8</v>
      </c>
      <c r="D16" s="40">
        <v>70</v>
      </c>
      <c r="E16" s="42">
        <f>D16/C16*100</f>
        <v>57.00325732899023</v>
      </c>
      <c r="F16" s="40">
        <v>84</v>
      </c>
      <c r="G16" s="40">
        <f aca="true" t="shared" si="5" ref="G16:G26">D16-F16</f>
        <v>-14</v>
      </c>
      <c r="H16" s="40">
        <f t="shared" si="4"/>
        <v>83.33333333333334</v>
      </c>
    </row>
    <row r="17" spans="1:8" ht="15">
      <c r="A17" s="58" t="s">
        <v>137</v>
      </c>
      <c r="B17" s="59">
        <v>10606</v>
      </c>
      <c r="C17" s="41">
        <f>C18+C19</f>
        <v>47882.5</v>
      </c>
      <c r="D17" s="41">
        <f>D18+D19</f>
        <v>15891.1</v>
      </c>
      <c r="E17" s="41">
        <f t="shared" si="0"/>
        <v>33.18769905497833</v>
      </c>
      <c r="F17" s="41">
        <f>F18+F19</f>
        <v>20042.300000000003</v>
      </c>
      <c r="G17" s="40">
        <f t="shared" si="5"/>
        <v>-4151.200000000003</v>
      </c>
      <c r="H17" s="40">
        <f t="shared" si="4"/>
        <v>79.28780628969729</v>
      </c>
    </row>
    <row r="18" spans="1:8" ht="12.75">
      <c r="A18" s="40" t="s">
        <v>133</v>
      </c>
      <c r="B18" s="56">
        <v>10606</v>
      </c>
      <c r="C18" s="40">
        <v>25599.7</v>
      </c>
      <c r="D18" s="40">
        <v>13802.5</v>
      </c>
      <c r="E18" s="41">
        <f t="shared" si="0"/>
        <v>53.91664746071243</v>
      </c>
      <c r="F18" s="42">
        <v>15217.2</v>
      </c>
      <c r="G18" s="40">
        <f t="shared" si="5"/>
        <v>-1414.7000000000007</v>
      </c>
      <c r="H18" s="40">
        <f t="shared" si="4"/>
        <v>90.70328312698788</v>
      </c>
    </row>
    <row r="19" spans="1:8" ht="12.75">
      <c r="A19" s="40" t="s">
        <v>134</v>
      </c>
      <c r="B19" s="56">
        <v>10606</v>
      </c>
      <c r="C19" s="43">
        <v>22282.8</v>
      </c>
      <c r="D19" s="43">
        <v>2088.6</v>
      </c>
      <c r="E19" s="41">
        <f t="shared" si="0"/>
        <v>9.373148796381065</v>
      </c>
      <c r="F19" s="43">
        <v>4825.1</v>
      </c>
      <c r="G19" s="40">
        <f t="shared" si="5"/>
        <v>-2736.5000000000005</v>
      </c>
      <c r="H19" s="40">
        <f t="shared" si="4"/>
        <v>43.28614950985472</v>
      </c>
    </row>
    <row r="20" spans="1:8" ht="30" customHeight="1">
      <c r="A20" s="36" t="s">
        <v>91</v>
      </c>
      <c r="B20" s="55">
        <v>10700</v>
      </c>
      <c r="C20" s="36">
        <f>C21</f>
        <v>1586.7</v>
      </c>
      <c r="D20" s="36">
        <f>D21</f>
        <v>769.1</v>
      </c>
      <c r="E20" s="36">
        <f t="shared" si="0"/>
        <v>48.47167076321926</v>
      </c>
      <c r="F20" s="36">
        <f>F21</f>
        <v>365.2</v>
      </c>
      <c r="G20" s="38">
        <f t="shared" si="5"/>
        <v>403.90000000000003</v>
      </c>
      <c r="H20" s="38">
        <f t="shared" si="4"/>
        <v>210.59693318729464</v>
      </c>
    </row>
    <row r="21" spans="1:8" ht="25.5">
      <c r="A21" s="40" t="s">
        <v>92</v>
      </c>
      <c r="B21" s="56">
        <v>10701</v>
      </c>
      <c r="C21" s="37">
        <v>1586.7</v>
      </c>
      <c r="D21" s="37">
        <v>769.1</v>
      </c>
      <c r="E21" s="40">
        <f t="shared" si="0"/>
        <v>48.47167076321926</v>
      </c>
      <c r="F21" s="37">
        <v>365.2</v>
      </c>
      <c r="G21" s="40">
        <f t="shared" si="5"/>
        <v>403.90000000000003</v>
      </c>
      <c r="H21" s="40">
        <f t="shared" si="4"/>
        <v>210.59693318729464</v>
      </c>
    </row>
    <row r="22" spans="1:8" ht="13.5">
      <c r="A22" s="36" t="s">
        <v>93</v>
      </c>
      <c r="B22" s="55">
        <v>10800</v>
      </c>
      <c r="C22" s="36">
        <f>SUM(C23:C24)</f>
        <v>3853</v>
      </c>
      <c r="D22" s="36">
        <f>SUM(D23:D24)</f>
        <v>1974.8</v>
      </c>
      <c r="E22" s="36">
        <f t="shared" si="0"/>
        <v>51.2535686478069</v>
      </c>
      <c r="F22" s="36">
        <f>SUM(F23:F24)</f>
        <v>1895.4</v>
      </c>
      <c r="G22" s="38">
        <f t="shared" si="5"/>
        <v>79.39999999999986</v>
      </c>
      <c r="H22" s="38">
        <f t="shared" si="4"/>
        <v>104.18908937427456</v>
      </c>
    </row>
    <row r="23" spans="1:8" ht="25.5">
      <c r="A23" s="40" t="s">
        <v>94</v>
      </c>
      <c r="B23" s="56">
        <v>10803</v>
      </c>
      <c r="C23" s="37">
        <v>3848</v>
      </c>
      <c r="D23" s="37">
        <v>1974.8</v>
      </c>
      <c r="E23" s="40">
        <f t="shared" si="0"/>
        <v>51.320166320166315</v>
      </c>
      <c r="F23" s="37">
        <v>1895.4</v>
      </c>
      <c r="G23" s="40">
        <f t="shared" si="5"/>
        <v>79.39999999999986</v>
      </c>
      <c r="H23" s="40">
        <f t="shared" si="4"/>
        <v>104.18908937427456</v>
      </c>
    </row>
    <row r="24" spans="1:8" ht="12.75">
      <c r="A24" s="60" t="s">
        <v>127</v>
      </c>
      <c r="B24" s="56">
        <v>10807</v>
      </c>
      <c r="C24" s="37">
        <v>5</v>
      </c>
      <c r="D24" s="37">
        <v>0</v>
      </c>
      <c r="E24" s="42" t="s">
        <v>124</v>
      </c>
      <c r="F24" s="37">
        <v>0</v>
      </c>
      <c r="G24" s="40">
        <f t="shared" si="5"/>
        <v>0</v>
      </c>
      <c r="H24" s="42" t="s">
        <v>124</v>
      </c>
    </row>
    <row r="25" spans="1:8" ht="27">
      <c r="A25" s="36" t="s">
        <v>95</v>
      </c>
      <c r="B25" s="55">
        <v>10900</v>
      </c>
      <c r="C25" s="36">
        <f>C26+C27</f>
        <v>4.8</v>
      </c>
      <c r="D25" s="36">
        <f>D26+D27</f>
        <v>4.9</v>
      </c>
      <c r="E25" s="38">
        <f>D25/C25*100</f>
        <v>102.08333333333334</v>
      </c>
      <c r="F25" s="36">
        <f>F26+F27</f>
        <v>20.1</v>
      </c>
      <c r="G25" s="38">
        <f t="shared" si="5"/>
        <v>-15.200000000000001</v>
      </c>
      <c r="H25" s="61">
        <f aca="true" t="shared" si="6" ref="H25:H31">D25/F25*100</f>
        <v>24.378109452736318</v>
      </c>
    </row>
    <row r="26" spans="1:8" ht="12.75">
      <c r="A26" s="40" t="s">
        <v>96</v>
      </c>
      <c r="B26" s="56">
        <v>10906</v>
      </c>
      <c r="C26" s="37">
        <v>4.8</v>
      </c>
      <c r="D26" s="37">
        <v>1.8</v>
      </c>
      <c r="E26" s="42">
        <f>D26/C26*100</f>
        <v>37.5</v>
      </c>
      <c r="F26" s="37">
        <v>8.1</v>
      </c>
      <c r="G26" s="40">
        <f t="shared" si="5"/>
        <v>-6.3</v>
      </c>
      <c r="H26" s="42">
        <f t="shared" si="6"/>
        <v>22.222222222222225</v>
      </c>
    </row>
    <row r="27" spans="1:8" ht="25.5">
      <c r="A27" s="40" t="s">
        <v>97</v>
      </c>
      <c r="B27" s="56">
        <v>10907</v>
      </c>
      <c r="C27" s="37">
        <v>0</v>
      </c>
      <c r="D27" s="37">
        <v>3.1</v>
      </c>
      <c r="E27" s="42" t="s">
        <v>124</v>
      </c>
      <c r="F27" s="37">
        <v>12</v>
      </c>
      <c r="G27" s="40">
        <f>D27-F27</f>
        <v>-8.9</v>
      </c>
      <c r="H27" s="42">
        <f t="shared" si="6"/>
        <v>25.833333333333336</v>
      </c>
    </row>
    <row r="28" spans="1:8" ht="13.5">
      <c r="A28" s="44" t="s">
        <v>117</v>
      </c>
      <c r="B28" s="62"/>
      <c r="C28" s="44">
        <f>C29+C33+C35+C37+C40+C41</f>
        <v>43815.1</v>
      </c>
      <c r="D28" s="44">
        <f>D29+D33+D35+D37+D40+D41</f>
        <v>14938.3</v>
      </c>
      <c r="E28" s="44">
        <f t="shared" si="0"/>
        <v>34.09395391086634</v>
      </c>
      <c r="F28" s="44">
        <f>F29+F33+F35+F37+F40+F41</f>
        <v>16825.5</v>
      </c>
      <c r="G28" s="63">
        <f aca="true" t="shared" si="7" ref="G28:G34">D28-F28</f>
        <v>-1887.2000000000007</v>
      </c>
      <c r="H28" s="64">
        <f t="shared" si="6"/>
        <v>88.78369142076015</v>
      </c>
    </row>
    <row r="29" spans="1:8" ht="40.5">
      <c r="A29" s="36" t="s">
        <v>98</v>
      </c>
      <c r="B29" s="55">
        <v>11100</v>
      </c>
      <c r="C29" s="36">
        <f>C30+C31+C32</f>
        <v>15922.3</v>
      </c>
      <c r="D29" s="36">
        <f>D30+D31+D32</f>
        <v>7580.999999999999</v>
      </c>
      <c r="E29" s="36">
        <f t="shared" si="0"/>
        <v>47.61246804795789</v>
      </c>
      <c r="F29" s="36">
        <v>7718.1</v>
      </c>
      <c r="G29" s="38">
        <f t="shared" si="7"/>
        <v>-137.10000000000127</v>
      </c>
      <c r="H29" s="38">
        <f t="shared" si="6"/>
        <v>98.22365608115985</v>
      </c>
    </row>
    <row r="30" spans="1:8" ht="24.75" customHeight="1">
      <c r="A30" s="41" t="s">
        <v>99</v>
      </c>
      <c r="B30" s="59">
        <v>11105</v>
      </c>
      <c r="C30" s="41">
        <v>10850.6</v>
      </c>
      <c r="D30" s="41">
        <v>4972.2</v>
      </c>
      <c r="E30" s="41">
        <f t="shared" si="0"/>
        <v>45.824194053785035</v>
      </c>
      <c r="F30" s="41">
        <v>5465.5</v>
      </c>
      <c r="G30" s="40">
        <f t="shared" si="7"/>
        <v>-493.3000000000002</v>
      </c>
      <c r="H30" s="40">
        <f t="shared" si="6"/>
        <v>90.97429329430061</v>
      </c>
    </row>
    <row r="31" spans="1:8" ht="16.5" customHeight="1">
      <c r="A31" s="41" t="s">
        <v>100</v>
      </c>
      <c r="B31" s="59">
        <v>11105</v>
      </c>
      <c r="C31" s="41">
        <v>4971.7</v>
      </c>
      <c r="D31" s="41">
        <v>2585.1</v>
      </c>
      <c r="E31" s="41">
        <f t="shared" si="0"/>
        <v>51.99629905263793</v>
      </c>
      <c r="F31" s="41">
        <v>2253.6</v>
      </c>
      <c r="G31" s="40">
        <f t="shared" si="7"/>
        <v>331.5</v>
      </c>
      <c r="H31" s="40">
        <f t="shared" si="6"/>
        <v>114.709797657082</v>
      </c>
    </row>
    <row r="32" spans="1:8" ht="12.75">
      <c r="A32" s="40" t="s">
        <v>101</v>
      </c>
      <c r="B32" s="56">
        <v>11107</v>
      </c>
      <c r="C32" s="40">
        <v>100</v>
      </c>
      <c r="D32" s="40">
        <v>23.7</v>
      </c>
      <c r="E32" s="65">
        <f>D32/C32*100</f>
        <v>23.7</v>
      </c>
      <c r="F32" s="40">
        <v>0</v>
      </c>
      <c r="G32" s="40">
        <f t="shared" si="7"/>
        <v>23.7</v>
      </c>
      <c r="H32" s="42" t="s">
        <v>124</v>
      </c>
    </row>
    <row r="33" spans="1:8" ht="27">
      <c r="A33" s="36" t="s">
        <v>102</v>
      </c>
      <c r="B33" s="55">
        <v>11200</v>
      </c>
      <c r="C33" s="36">
        <f>C34</f>
        <v>2287.1</v>
      </c>
      <c r="D33" s="36">
        <f>D34</f>
        <v>452.5</v>
      </c>
      <c r="E33" s="36">
        <f t="shared" si="0"/>
        <v>19.78488041624765</v>
      </c>
      <c r="F33" s="36">
        <f>F34</f>
        <v>1721.9</v>
      </c>
      <c r="G33" s="38">
        <f t="shared" si="7"/>
        <v>-1269.4</v>
      </c>
      <c r="H33" s="38">
        <f aca="true" t="shared" si="8" ref="H33:H38">D33/F33*100</f>
        <v>26.279110285150125</v>
      </c>
    </row>
    <row r="34" spans="1:8" ht="25.5">
      <c r="A34" s="40" t="s">
        <v>103</v>
      </c>
      <c r="B34" s="56">
        <v>11201</v>
      </c>
      <c r="C34" s="37">
        <v>2287.1</v>
      </c>
      <c r="D34" s="37">
        <v>452.5</v>
      </c>
      <c r="E34" s="40">
        <f t="shared" si="0"/>
        <v>19.78488041624765</v>
      </c>
      <c r="F34" s="37">
        <v>1721.9</v>
      </c>
      <c r="G34" s="40">
        <f t="shared" si="7"/>
        <v>-1269.4</v>
      </c>
      <c r="H34" s="40">
        <f t="shared" si="8"/>
        <v>26.279110285150125</v>
      </c>
    </row>
    <row r="35" spans="1:8" ht="27">
      <c r="A35" s="36" t="s">
        <v>104</v>
      </c>
      <c r="B35" s="57">
        <v>11300</v>
      </c>
      <c r="C35" s="38">
        <f>C36</f>
        <v>879.2</v>
      </c>
      <c r="D35" s="38">
        <f>D36</f>
        <v>538.9</v>
      </c>
      <c r="E35" s="38">
        <f>D35/C35*100</f>
        <v>61.2943585077343</v>
      </c>
      <c r="F35" s="38">
        <f>F36</f>
        <v>429.7</v>
      </c>
      <c r="G35" s="38">
        <f aca="true" t="shared" si="9" ref="G35:G50">D35-F35</f>
        <v>109.19999999999999</v>
      </c>
      <c r="H35" s="38">
        <f t="shared" si="8"/>
        <v>125.4130788922504</v>
      </c>
    </row>
    <row r="36" spans="1:8" ht="12.75">
      <c r="A36" s="40" t="s">
        <v>118</v>
      </c>
      <c r="B36" s="56">
        <v>11302</v>
      </c>
      <c r="C36" s="37">
        <v>879.2</v>
      </c>
      <c r="D36" s="40">
        <v>538.9</v>
      </c>
      <c r="E36" s="40">
        <f>D36/C36*100</f>
        <v>61.2943585077343</v>
      </c>
      <c r="F36" s="37">
        <v>429.7</v>
      </c>
      <c r="G36" s="40">
        <f t="shared" si="9"/>
        <v>109.19999999999999</v>
      </c>
      <c r="H36" s="40">
        <f t="shared" si="8"/>
        <v>125.4130788922504</v>
      </c>
    </row>
    <row r="37" spans="1:8" ht="27">
      <c r="A37" s="36" t="s">
        <v>105</v>
      </c>
      <c r="B37" s="55">
        <v>11400</v>
      </c>
      <c r="C37" s="36">
        <f>C38+C39</f>
        <v>21692</v>
      </c>
      <c r="D37" s="36">
        <f>D38+D39</f>
        <v>2968.6</v>
      </c>
      <c r="E37" s="36">
        <f t="shared" si="0"/>
        <v>13.685229577724506</v>
      </c>
      <c r="F37" s="36">
        <f>F38+F39</f>
        <v>2787</v>
      </c>
      <c r="G37" s="38">
        <f t="shared" si="9"/>
        <v>181.5999999999999</v>
      </c>
      <c r="H37" s="38">
        <f t="shared" si="8"/>
        <v>106.51596698959453</v>
      </c>
    </row>
    <row r="38" spans="1:8" ht="38.25">
      <c r="A38" s="40" t="s">
        <v>119</v>
      </c>
      <c r="B38" s="56">
        <v>11406</v>
      </c>
      <c r="C38" s="37">
        <v>5692</v>
      </c>
      <c r="D38" s="37">
        <v>2540</v>
      </c>
      <c r="E38" s="40">
        <f>D38/C38*100</f>
        <v>44.624033731553055</v>
      </c>
      <c r="F38" s="37">
        <v>2787</v>
      </c>
      <c r="G38" s="40">
        <f t="shared" si="9"/>
        <v>-247</v>
      </c>
      <c r="H38" s="40">
        <f t="shared" si="8"/>
        <v>91.13742375313959</v>
      </c>
    </row>
    <row r="39" spans="1:8" ht="38.25">
      <c r="A39" s="40" t="s">
        <v>120</v>
      </c>
      <c r="B39" s="56">
        <v>11406</v>
      </c>
      <c r="C39" s="37">
        <v>16000</v>
      </c>
      <c r="D39" s="37">
        <v>428.6</v>
      </c>
      <c r="E39" s="42">
        <f>D39/C39*100</f>
        <v>2.6787500000000004</v>
      </c>
      <c r="F39" s="40">
        <v>0</v>
      </c>
      <c r="G39" s="40">
        <f t="shared" si="9"/>
        <v>428.6</v>
      </c>
      <c r="H39" s="42" t="s">
        <v>124</v>
      </c>
    </row>
    <row r="40" spans="1:8" ht="18.75" customHeight="1">
      <c r="A40" s="36" t="s">
        <v>106</v>
      </c>
      <c r="B40" s="55">
        <v>11600</v>
      </c>
      <c r="C40" s="45">
        <v>3034.5</v>
      </c>
      <c r="D40" s="45">
        <v>3130.4</v>
      </c>
      <c r="E40" s="36">
        <f t="shared" si="0"/>
        <v>103.16032295271049</v>
      </c>
      <c r="F40" s="45">
        <v>4163.7</v>
      </c>
      <c r="G40" s="38">
        <f t="shared" si="9"/>
        <v>-1033.2999999999997</v>
      </c>
      <c r="H40" s="38">
        <f aca="true" t="shared" si="10" ref="H40:H46">D40/F40*100</f>
        <v>75.18313038883686</v>
      </c>
    </row>
    <row r="41" spans="1:8" ht="27">
      <c r="A41" s="36" t="s">
        <v>107</v>
      </c>
      <c r="B41" s="55">
        <v>11700</v>
      </c>
      <c r="C41" s="45">
        <v>0</v>
      </c>
      <c r="D41" s="45">
        <v>266.9</v>
      </c>
      <c r="E41" s="61" t="s">
        <v>124</v>
      </c>
      <c r="F41" s="45">
        <v>5.1</v>
      </c>
      <c r="G41" s="38">
        <f t="shared" si="9"/>
        <v>261.79999999999995</v>
      </c>
      <c r="H41" s="61">
        <f t="shared" si="10"/>
        <v>5233.333333333334</v>
      </c>
    </row>
    <row r="42" spans="1:8" ht="12.75">
      <c r="A42" s="46" t="s">
        <v>108</v>
      </c>
      <c r="B42" s="66">
        <v>20000</v>
      </c>
      <c r="C42" s="46">
        <f>C43+C50+C49</f>
        <v>641619.5</v>
      </c>
      <c r="D42" s="46">
        <f>D43+D50+D49+D48</f>
        <v>281934.89999999997</v>
      </c>
      <c r="E42" s="46">
        <f t="shared" si="0"/>
        <v>43.94113645236779</v>
      </c>
      <c r="F42" s="46">
        <f>F43+F50+F49</f>
        <v>257981.3</v>
      </c>
      <c r="G42" s="46">
        <f t="shared" si="9"/>
        <v>23953.599999999977</v>
      </c>
      <c r="H42" s="46">
        <f t="shared" si="10"/>
        <v>109.28501406884916</v>
      </c>
    </row>
    <row r="43" spans="1:8" ht="25.5">
      <c r="A43" s="40" t="s">
        <v>109</v>
      </c>
      <c r="B43" s="59">
        <v>20200</v>
      </c>
      <c r="C43" s="47">
        <f>C44+C45+C46+C47</f>
        <v>641619.5</v>
      </c>
      <c r="D43" s="47">
        <f>D44+D45+D46+D47</f>
        <v>281883.89999999997</v>
      </c>
      <c r="E43" s="41">
        <f t="shared" si="0"/>
        <v>43.933187816143366</v>
      </c>
      <c r="F43" s="47">
        <f>F44+F45+F46+F47</f>
        <v>258066.5</v>
      </c>
      <c r="G43" s="47">
        <f>G44+G45+G46+G47</f>
        <v>23817.399999999994</v>
      </c>
      <c r="H43" s="40">
        <f t="shared" si="10"/>
        <v>109.2291715507437</v>
      </c>
    </row>
    <row r="44" spans="1:8" ht="12.75">
      <c r="A44" s="40" t="s">
        <v>128</v>
      </c>
      <c r="B44" s="56">
        <v>20210</v>
      </c>
      <c r="C44" s="37">
        <v>69247</v>
      </c>
      <c r="D44" s="37">
        <v>34623.6</v>
      </c>
      <c r="E44" s="40">
        <f t="shared" si="0"/>
        <v>50.000144410588184</v>
      </c>
      <c r="F44" s="37">
        <v>37566.7</v>
      </c>
      <c r="G44" s="40">
        <f t="shared" si="9"/>
        <v>-2943.0999999999985</v>
      </c>
      <c r="H44" s="40">
        <f t="shared" si="10"/>
        <v>92.16566799851998</v>
      </c>
    </row>
    <row r="45" spans="1:8" ht="12.75">
      <c r="A45" s="40" t="s">
        <v>129</v>
      </c>
      <c r="B45" s="56">
        <v>20220</v>
      </c>
      <c r="C45" s="37">
        <v>91252.4</v>
      </c>
      <c r="D45" s="37">
        <v>24665.5</v>
      </c>
      <c r="E45" s="40">
        <f t="shared" si="0"/>
        <v>27.029974006163126</v>
      </c>
      <c r="F45" s="37">
        <v>8082.4</v>
      </c>
      <c r="G45" s="40">
        <f t="shared" si="9"/>
        <v>16583.1</v>
      </c>
      <c r="H45" s="40">
        <f t="shared" si="10"/>
        <v>305.17544293774125</v>
      </c>
    </row>
    <row r="46" spans="1:8" ht="12.75">
      <c r="A46" s="40" t="s">
        <v>130</v>
      </c>
      <c r="B46" s="56">
        <v>20230</v>
      </c>
      <c r="C46" s="37">
        <v>388734.9</v>
      </c>
      <c r="D46" s="37">
        <v>222594.8</v>
      </c>
      <c r="E46" s="40">
        <f t="shared" si="0"/>
        <v>57.26133671044199</v>
      </c>
      <c r="F46" s="37">
        <v>212417.4</v>
      </c>
      <c r="G46" s="40">
        <f t="shared" si="9"/>
        <v>10177.399999999994</v>
      </c>
      <c r="H46" s="40">
        <f t="shared" si="10"/>
        <v>104.79122708403361</v>
      </c>
    </row>
    <row r="47" spans="1:8" ht="12.75">
      <c r="A47" s="40" t="s">
        <v>152</v>
      </c>
      <c r="B47" s="56">
        <v>20400</v>
      </c>
      <c r="C47" s="40">
        <v>92385.2</v>
      </c>
      <c r="D47" s="40">
        <v>0</v>
      </c>
      <c r="E47" s="40">
        <f>D47/C47*100</f>
        <v>0</v>
      </c>
      <c r="F47" s="40">
        <v>0</v>
      </c>
      <c r="G47" s="40">
        <f>D47-F47</f>
        <v>0</v>
      </c>
      <c r="H47" s="42" t="s">
        <v>124</v>
      </c>
    </row>
    <row r="48" spans="1:8" ht="12.75">
      <c r="A48" s="40" t="s">
        <v>151</v>
      </c>
      <c r="B48" s="56">
        <v>20700</v>
      </c>
      <c r="C48" s="40">
        <v>0</v>
      </c>
      <c r="D48" s="40">
        <v>50</v>
      </c>
      <c r="E48" s="42" t="s">
        <v>124</v>
      </c>
      <c r="F48" s="40">
        <v>15</v>
      </c>
      <c r="G48" s="40">
        <f>D48-F48</f>
        <v>35</v>
      </c>
      <c r="H48" s="40">
        <f>D48/F48*100</f>
        <v>333.33333333333337</v>
      </c>
    </row>
    <row r="49" spans="1:10" ht="25.5">
      <c r="A49" s="40" t="s">
        <v>131</v>
      </c>
      <c r="B49" s="56">
        <v>21800</v>
      </c>
      <c r="C49" s="37">
        <v>0</v>
      </c>
      <c r="D49" s="37">
        <v>1507.7</v>
      </c>
      <c r="E49" s="42" t="s">
        <v>124</v>
      </c>
      <c r="F49" s="37">
        <v>0</v>
      </c>
      <c r="G49" s="40">
        <f t="shared" si="9"/>
        <v>1507.7</v>
      </c>
      <c r="H49" s="42" t="s">
        <v>124</v>
      </c>
      <c r="J49" s="40"/>
    </row>
    <row r="50" spans="1:8" ht="25.5">
      <c r="A50" s="40" t="s">
        <v>132</v>
      </c>
      <c r="B50" s="56">
        <v>21900</v>
      </c>
      <c r="C50" s="40">
        <v>0</v>
      </c>
      <c r="D50" s="40">
        <v>-1506.7</v>
      </c>
      <c r="E50" s="42" t="s">
        <v>124</v>
      </c>
      <c r="F50" s="40">
        <v>-85.2</v>
      </c>
      <c r="G50" s="40">
        <f t="shared" si="9"/>
        <v>-1421.5</v>
      </c>
      <c r="H50" s="42" t="s">
        <v>124</v>
      </c>
    </row>
    <row r="51" spans="1:8" ht="14.25">
      <c r="A51" s="67" t="s">
        <v>110</v>
      </c>
      <c r="B51" s="68">
        <v>85000</v>
      </c>
      <c r="C51" s="48">
        <f>C3+C42</f>
        <v>1133595.9</v>
      </c>
      <c r="D51" s="48">
        <f>D3+D42</f>
        <v>464752.29999999993</v>
      </c>
      <c r="E51" s="69">
        <f t="shared" si="0"/>
        <v>40.99805759706788</v>
      </c>
      <c r="F51" s="48">
        <f>F3+F42</f>
        <v>506136.8</v>
      </c>
      <c r="G51" s="48">
        <f>G3+G42</f>
        <v>-41384.50000000006</v>
      </c>
      <c r="H51" s="70">
        <f>D51/F51*100</f>
        <v>91.82345563491924</v>
      </c>
    </row>
    <row r="52" spans="1:8" ht="12.75">
      <c r="A52" s="32" t="s">
        <v>2</v>
      </c>
      <c r="B52" s="11"/>
      <c r="C52" s="2"/>
      <c r="D52" s="2"/>
      <c r="E52" s="2"/>
      <c r="F52" s="2"/>
      <c r="G52" s="3"/>
      <c r="H52" s="2"/>
    </row>
    <row r="53" spans="1:8" ht="12.75">
      <c r="A53" s="12" t="s">
        <v>3</v>
      </c>
      <c r="B53" s="13" t="s">
        <v>4</v>
      </c>
      <c r="C53" s="14">
        <f>SUM(C54:C61)</f>
        <v>115143.5</v>
      </c>
      <c r="D53" s="14">
        <f>SUM(D54:D61)</f>
        <v>49994.3</v>
      </c>
      <c r="E53" s="14">
        <f aca="true" t="shared" si="11" ref="E53:E68">D53/C53*100</f>
        <v>43.41912483118891</v>
      </c>
      <c r="F53" s="14">
        <f>SUM(F54:F61)</f>
        <v>45964</v>
      </c>
      <c r="G53" s="14">
        <f>SUM(G54:G61)</f>
        <v>4030.3000000000015</v>
      </c>
      <c r="H53" s="14">
        <f>D53/F53*100</f>
        <v>108.7683839526586</v>
      </c>
    </row>
    <row r="54" spans="1:8" ht="38.25">
      <c r="A54" s="15" t="s">
        <v>77</v>
      </c>
      <c r="B54" s="16" t="s">
        <v>73</v>
      </c>
      <c r="C54" s="17">
        <v>4677</v>
      </c>
      <c r="D54" s="17">
        <v>2400.2</v>
      </c>
      <c r="E54" s="17">
        <f>D54/C54*100</f>
        <v>51.31922172332691</v>
      </c>
      <c r="F54" s="17">
        <v>1691.1</v>
      </c>
      <c r="G54" s="17">
        <f aca="true" t="shared" si="12" ref="G54:G61">SUM(D54-F54)</f>
        <v>709.0999999999999</v>
      </c>
      <c r="H54" s="25">
        <f aca="true" t="shared" si="13" ref="H54:H100">D54/F54*100</f>
        <v>141.9312873277748</v>
      </c>
    </row>
    <row r="55" spans="1:8" ht="51">
      <c r="A55" s="18" t="s">
        <v>5</v>
      </c>
      <c r="B55" s="19" t="s">
        <v>6</v>
      </c>
      <c r="C55" s="20">
        <v>7556.4</v>
      </c>
      <c r="D55" s="20">
        <v>3816.3</v>
      </c>
      <c r="E55" s="20">
        <f t="shared" si="11"/>
        <v>50.50420835318407</v>
      </c>
      <c r="F55" s="20">
        <v>3253.8</v>
      </c>
      <c r="G55" s="20">
        <f t="shared" si="12"/>
        <v>562.5</v>
      </c>
      <c r="H55" s="25">
        <f t="shared" si="13"/>
        <v>117.28747925502489</v>
      </c>
    </row>
    <row r="56" spans="1:8" ht="51">
      <c r="A56" s="18" t="s">
        <v>7</v>
      </c>
      <c r="B56" s="19" t="s">
        <v>8</v>
      </c>
      <c r="C56" s="20">
        <v>54841.6</v>
      </c>
      <c r="D56" s="20">
        <v>26009.5</v>
      </c>
      <c r="E56" s="20">
        <f>D56/C56*100</f>
        <v>47.42658857509628</v>
      </c>
      <c r="F56" s="20">
        <v>24212.6</v>
      </c>
      <c r="G56" s="20">
        <f t="shared" si="12"/>
        <v>1796.9000000000015</v>
      </c>
      <c r="H56" s="25">
        <f t="shared" si="13"/>
        <v>107.42134260674194</v>
      </c>
    </row>
    <row r="57" spans="1:8" ht="12.75">
      <c r="A57" s="18" t="s">
        <v>123</v>
      </c>
      <c r="B57" s="19" t="s">
        <v>122</v>
      </c>
      <c r="C57" s="20">
        <v>3.3</v>
      </c>
      <c r="D57" s="20">
        <v>3.3</v>
      </c>
      <c r="E57" s="20">
        <f>D57/C57*100</f>
        <v>100</v>
      </c>
      <c r="F57" s="20">
        <v>3.6</v>
      </c>
      <c r="G57" s="20">
        <f t="shared" si="12"/>
        <v>-0.30000000000000027</v>
      </c>
      <c r="H57" s="25">
        <f t="shared" si="13"/>
        <v>91.66666666666666</v>
      </c>
    </row>
    <row r="58" spans="1:8" ht="38.25">
      <c r="A58" s="18" t="s">
        <v>9</v>
      </c>
      <c r="B58" s="19" t="s">
        <v>10</v>
      </c>
      <c r="C58" s="20">
        <v>11245.5</v>
      </c>
      <c r="D58" s="20">
        <v>5361.8</v>
      </c>
      <c r="E58" s="20">
        <f t="shared" si="11"/>
        <v>47.67951625094483</v>
      </c>
      <c r="F58" s="20">
        <v>4889.7</v>
      </c>
      <c r="G58" s="20">
        <f t="shared" si="12"/>
        <v>472.10000000000036</v>
      </c>
      <c r="H58" s="25">
        <f t="shared" si="13"/>
        <v>109.65498905863346</v>
      </c>
    </row>
    <row r="59" spans="1:8" ht="12.75">
      <c r="A59" s="18" t="s">
        <v>135</v>
      </c>
      <c r="B59" s="21" t="s">
        <v>136</v>
      </c>
      <c r="C59" s="20">
        <v>2300</v>
      </c>
      <c r="D59" s="20">
        <v>0</v>
      </c>
      <c r="E59" s="20">
        <f t="shared" si="11"/>
        <v>0</v>
      </c>
      <c r="F59" s="20">
        <v>0</v>
      </c>
      <c r="G59" s="20">
        <f t="shared" si="12"/>
        <v>0</v>
      </c>
      <c r="H59" s="25" t="s">
        <v>124</v>
      </c>
    </row>
    <row r="60" spans="1:8" ht="12.75">
      <c r="A60" s="18" t="s">
        <v>11</v>
      </c>
      <c r="B60" s="19" t="s">
        <v>50</v>
      </c>
      <c r="C60" s="20">
        <v>4824.7</v>
      </c>
      <c r="D60" s="20">
        <v>0</v>
      </c>
      <c r="E60" s="20">
        <f t="shared" si="11"/>
        <v>0</v>
      </c>
      <c r="F60" s="20">
        <v>0</v>
      </c>
      <c r="G60" s="20">
        <f t="shared" si="12"/>
        <v>0</v>
      </c>
      <c r="H60" s="25" t="s">
        <v>124</v>
      </c>
    </row>
    <row r="61" spans="1:8" ht="12.75">
      <c r="A61" s="18" t="s">
        <v>12</v>
      </c>
      <c r="B61" s="19" t="s">
        <v>52</v>
      </c>
      <c r="C61" s="20">
        <v>29695</v>
      </c>
      <c r="D61" s="20">
        <v>12403.2</v>
      </c>
      <c r="E61" s="20">
        <f t="shared" si="11"/>
        <v>41.76864792052534</v>
      </c>
      <c r="F61" s="20">
        <v>11913.2</v>
      </c>
      <c r="G61" s="20">
        <f t="shared" si="12"/>
        <v>490</v>
      </c>
      <c r="H61" s="25">
        <f t="shared" si="13"/>
        <v>104.11308464560321</v>
      </c>
    </row>
    <row r="62" spans="1:8" ht="12.75">
      <c r="A62" s="12" t="s">
        <v>71</v>
      </c>
      <c r="B62" s="22" t="s">
        <v>68</v>
      </c>
      <c r="C62" s="14">
        <f>SUM(C63:C64)</f>
        <v>953</v>
      </c>
      <c r="D62" s="14">
        <f>SUM(D63:D64)</f>
        <v>279.3</v>
      </c>
      <c r="E62" s="14">
        <f>SUM(D62/C62*100)</f>
        <v>29.307450157397692</v>
      </c>
      <c r="F62" s="14">
        <f>SUM(F63:F64)</f>
        <v>248.8</v>
      </c>
      <c r="G62" s="14">
        <f>SUM(G63:G64)</f>
        <v>30.5</v>
      </c>
      <c r="H62" s="14">
        <f t="shared" si="13"/>
        <v>112.2588424437299</v>
      </c>
    </row>
    <row r="63" spans="1:8" ht="12.75">
      <c r="A63" s="15" t="s">
        <v>78</v>
      </c>
      <c r="B63" s="16" t="s">
        <v>74</v>
      </c>
      <c r="C63" s="17">
        <v>892</v>
      </c>
      <c r="D63" s="17">
        <v>279.3</v>
      </c>
      <c r="E63" s="17">
        <f>D63/C63*100</f>
        <v>31.311659192825115</v>
      </c>
      <c r="F63" s="17">
        <v>227.3</v>
      </c>
      <c r="G63" s="17">
        <f>SUM(D63-F63)</f>
        <v>52</v>
      </c>
      <c r="H63" s="25">
        <f t="shared" si="13"/>
        <v>122.87725472943248</v>
      </c>
    </row>
    <row r="64" spans="1:8" ht="12.75">
      <c r="A64" s="18" t="s">
        <v>70</v>
      </c>
      <c r="B64" s="21" t="s">
        <v>69</v>
      </c>
      <c r="C64" s="20">
        <v>61</v>
      </c>
      <c r="D64" s="20">
        <v>0</v>
      </c>
      <c r="E64" s="20">
        <f>SUM(D64/C64*100)</f>
        <v>0</v>
      </c>
      <c r="F64" s="20">
        <v>21.5</v>
      </c>
      <c r="G64" s="20">
        <f>SUM(D64-F64)</f>
        <v>-21.5</v>
      </c>
      <c r="H64" s="25">
        <f t="shared" si="13"/>
        <v>0</v>
      </c>
    </row>
    <row r="65" spans="1:8" ht="25.5">
      <c r="A65" s="12" t="s">
        <v>13</v>
      </c>
      <c r="B65" s="13" t="s">
        <v>14</v>
      </c>
      <c r="C65" s="14">
        <f>C66+C67</f>
        <v>4354</v>
      </c>
      <c r="D65" s="14">
        <f>D66+D67</f>
        <v>969.0999999999999</v>
      </c>
      <c r="E65" s="14">
        <f t="shared" si="11"/>
        <v>22.25769407441433</v>
      </c>
      <c r="F65" s="14">
        <f>F66+F67</f>
        <v>482.3</v>
      </c>
      <c r="G65" s="14">
        <f>D65-F65</f>
        <v>486.7999999999999</v>
      </c>
      <c r="H65" s="14">
        <f t="shared" si="13"/>
        <v>200.93302923491598</v>
      </c>
    </row>
    <row r="66" spans="1:8" ht="12.75">
      <c r="A66" s="18" t="s">
        <v>143</v>
      </c>
      <c r="B66" s="19" t="s">
        <v>15</v>
      </c>
      <c r="C66" s="20">
        <v>2772</v>
      </c>
      <c r="D66" s="20">
        <v>919.3</v>
      </c>
      <c r="E66" s="20">
        <f t="shared" si="11"/>
        <v>33.16378066378066</v>
      </c>
      <c r="F66" s="20">
        <v>0</v>
      </c>
      <c r="G66" s="20">
        <f>D66-F66</f>
        <v>919.3</v>
      </c>
      <c r="H66" s="25" t="s">
        <v>124</v>
      </c>
    </row>
    <row r="67" spans="1:8" ht="38.25">
      <c r="A67" s="18" t="s">
        <v>145</v>
      </c>
      <c r="B67" s="21" t="s">
        <v>144</v>
      </c>
      <c r="C67" s="20">
        <v>1582</v>
      </c>
      <c r="D67" s="20">
        <v>49.8</v>
      </c>
      <c r="E67" s="20">
        <f>D67/C67*100</f>
        <v>3.1479140328697848</v>
      </c>
      <c r="F67" s="20">
        <v>482.3</v>
      </c>
      <c r="G67" s="20">
        <f>D67-F67</f>
        <v>-432.5</v>
      </c>
      <c r="H67" s="25">
        <f t="shared" si="13"/>
        <v>10.325523533070701</v>
      </c>
    </row>
    <row r="68" spans="1:8" ht="12.75">
      <c r="A68" s="12" t="s">
        <v>16</v>
      </c>
      <c r="B68" s="13" t="s">
        <v>17</v>
      </c>
      <c r="C68" s="14">
        <f>SUM(C69:C72)</f>
        <v>106552.59999999999</v>
      </c>
      <c r="D68" s="14">
        <f>SUM(D69:D72)</f>
        <v>8864.400000000001</v>
      </c>
      <c r="E68" s="14">
        <f t="shared" si="11"/>
        <v>8.319271420875701</v>
      </c>
      <c r="F68" s="14">
        <f>SUM(F69:F72)</f>
        <v>19252.1</v>
      </c>
      <c r="G68" s="14">
        <f>SUM(G69:G72)</f>
        <v>-10387.699999999999</v>
      </c>
      <c r="H68" s="14">
        <f t="shared" si="13"/>
        <v>46.04380820793577</v>
      </c>
    </row>
    <row r="69" spans="1:8" ht="12.75">
      <c r="A69" s="23" t="s">
        <v>121</v>
      </c>
      <c r="B69" s="24" t="s">
        <v>113</v>
      </c>
      <c r="C69" s="25">
        <v>200</v>
      </c>
      <c r="D69" s="25">
        <v>0</v>
      </c>
      <c r="E69" s="20">
        <f>D69/C69*100</f>
        <v>0</v>
      </c>
      <c r="F69" s="25">
        <v>0</v>
      </c>
      <c r="G69" s="20">
        <f>SUM(D69-F69)</f>
        <v>0</v>
      </c>
      <c r="H69" s="25" t="s">
        <v>124</v>
      </c>
    </row>
    <row r="70" spans="1:8" ht="12.75">
      <c r="A70" s="18" t="s">
        <v>18</v>
      </c>
      <c r="B70" s="19" t="s">
        <v>19</v>
      </c>
      <c r="C70" s="20">
        <v>5750</v>
      </c>
      <c r="D70" s="20">
        <v>2954.8</v>
      </c>
      <c r="E70" s="20">
        <f>D70/C70*100</f>
        <v>51.38782608695652</v>
      </c>
      <c r="F70" s="20">
        <v>3369.3</v>
      </c>
      <c r="G70" s="20">
        <f>SUM(D70-F70)</f>
        <v>-414.5</v>
      </c>
      <c r="H70" s="25">
        <f t="shared" si="13"/>
        <v>87.6977413706111</v>
      </c>
    </row>
    <row r="71" spans="1:8" ht="12.75">
      <c r="A71" s="18" t="s">
        <v>111</v>
      </c>
      <c r="B71" s="19" t="s">
        <v>51</v>
      </c>
      <c r="C71" s="20">
        <v>98303.9</v>
      </c>
      <c r="D71" s="20">
        <v>5769.6</v>
      </c>
      <c r="E71" s="20">
        <f aca="true" t="shared" si="14" ref="E71:E100">D71/C71*100</f>
        <v>5.869146595404659</v>
      </c>
      <c r="F71" s="20">
        <v>15674.8</v>
      </c>
      <c r="G71" s="20">
        <f>SUM(D71-F71)</f>
        <v>-9905.199999999999</v>
      </c>
      <c r="H71" s="25">
        <f t="shared" si="13"/>
        <v>36.808125143542505</v>
      </c>
    </row>
    <row r="72" spans="1:8" ht="12.75">
      <c r="A72" s="18" t="s">
        <v>20</v>
      </c>
      <c r="B72" s="19" t="s">
        <v>21</v>
      </c>
      <c r="C72" s="20">
        <v>2298.7</v>
      </c>
      <c r="D72" s="20">
        <v>140</v>
      </c>
      <c r="E72" s="20">
        <f t="shared" si="14"/>
        <v>6.090398921129334</v>
      </c>
      <c r="F72" s="20">
        <v>208</v>
      </c>
      <c r="G72" s="20">
        <f>SUM(D72-F72)</f>
        <v>-68</v>
      </c>
      <c r="H72" s="25">
        <f t="shared" si="13"/>
        <v>67.3076923076923</v>
      </c>
    </row>
    <row r="73" spans="1:8" ht="12.75">
      <c r="A73" s="12" t="s">
        <v>22</v>
      </c>
      <c r="B73" s="13" t="s">
        <v>23</v>
      </c>
      <c r="C73" s="14">
        <f>SUM(C74:C77)</f>
        <v>256082.89999999997</v>
      </c>
      <c r="D73" s="14">
        <f>SUM(D74:D77)</f>
        <v>45456.3</v>
      </c>
      <c r="E73" s="14">
        <f>D73/C73*100</f>
        <v>17.750619037819398</v>
      </c>
      <c r="F73" s="14">
        <f>SUM(F74:F77)</f>
        <v>58564.8</v>
      </c>
      <c r="G73" s="14">
        <f>SUM(G74:G77)</f>
        <v>-13108.500000000002</v>
      </c>
      <c r="H73" s="14">
        <f t="shared" si="13"/>
        <v>77.61710105729038</v>
      </c>
    </row>
    <row r="74" spans="1:8" ht="12.75">
      <c r="A74" s="18" t="s">
        <v>61</v>
      </c>
      <c r="B74" s="21" t="s">
        <v>60</v>
      </c>
      <c r="C74" s="20">
        <v>12763.4</v>
      </c>
      <c r="D74" s="20">
        <v>2325.4</v>
      </c>
      <c r="E74" s="20">
        <f t="shared" si="14"/>
        <v>18.21928326308037</v>
      </c>
      <c r="F74" s="20">
        <v>2990.7</v>
      </c>
      <c r="G74" s="20">
        <f>SUM(D74-F74)</f>
        <v>-665.2999999999997</v>
      </c>
      <c r="H74" s="25">
        <f t="shared" si="13"/>
        <v>77.7543718861805</v>
      </c>
    </row>
    <row r="75" spans="1:8" ht="12.75">
      <c r="A75" s="18" t="s">
        <v>24</v>
      </c>
      <c r="B75" s="19" t="s">
        <v>25</v>
      </c>
      <c r="C75" s="20">
        <v>114438.4</v>
      </c>
      <c r="D75" s="20">
        <v>6206.5</v>
      </c>
      <c r="E75" s="20">
        <f t="shared" si="14"/>
        <v>5.423441781779543</v>
      </c>
      <c r="F75" s="20">
        <v>13089.7</v>
      </c>
      <c r="G75" s="20">
        <f>SUM(D75-F75)</f>
        <v>-6883.200000000001</v>
      </c>
      <c r="H75" s="25">
        <f t="shared" si="13"/>
        <v>47.41514320419872</v>
      </c>
    </row>
    <row r="76" spans="1:8" ht="12.75">
      <c r="A76" s="18" t="s">
        <v>79</v>
      </c>
      <c r="B76" s="21" t="s">
        <v>75</v>
      </c>
      <c r="C76" s="20">
        <v>118769.8</v>
      </c>
      <c r="D76" s="20">
        <v>31916.4</v>
      </c>
      <c r="E76" s="20">
        <f t="shared" si="14"/>
        <v>26.872487787299466</v>
      </c>
      <c r="F76" s="20">
        <v>37974.3</v>
      </c>
      <c r="G76" s="20">
        <f>SUM(D76-F76)</f>
        <v>-6057.9000000000015</v>
      </c>
      <c r="H76" s="25">
        <f t="shared" si="13"/>
        <v>84.04736887842567</v>
      </c>
    </row>
    <row r="77" spans="1:8" ht="25.5">
      <c r="A77" s="18" t="s">
        <v>72</v>
      </c>
      <c r="B77" s="21" t="s">
        <v>63</v>
      </c>
      <c r="C77" s="20">
        <v>10111.3</v>
      </c>
      <c r="D77" s="20">
        <v>5008</v>
      </c>
      <c r="E77" s="20">
        <f t="shared" si="14"/>
        <v>49.528745067399846</v>
      </c>
      <c r="F77" s="20">
        <v>4510.1</v>
      </c>
      <c r="G77" s="20">
        <f>SUM(D77-F77)</f>
        <v>497.89999999999964</v>
      </c>
      <c r="H77" s="25">
        <f t="shared" si="13"/>
        <v>111.03966652624109</v>
      </c>
    </row>
    <row r="78" spans="1:8" ht="12.75">
      <c r="A78" s="12" t="s">
        <v>64</v>
      </c>
      <c r="B78" s="22" t="s">
        <v>65</v>
      </c>
      <c r="C78" s="14">
        <f>SUM(C79:C79)</f>
        <v>250.7</v>
      </c>
      <c r="D78" s="14">
        <f>SUM(D79:D79)</f>
        <v>0</v>
      </c>
      <c r="E78" s="14">
        <f>D78/C78*100</f>
        <v>0</v>
      </c>
      <c r="F78" s="14">
        <f>SUM(F79:F79)</f>
        <v>0</v>
      </c>
      <c r="G78" s="14">
        <f>SUM(G79:G79)</f>
        <v>0</v>
      </c>
      <c r="H78" s="14" t="s">
        <v>124</v>
      </c>
    </row>
    <row r="79" spans="1:8" ht="12.75">
      <c r="A79" s="18" t="s">
        <v>67</v>
      </c>
      <c r="B79" s="21" t="s">
        <v>66</v>
      </c>
      <c r="C79" s="20">
        <v>250.7</v>
      </c>
      <c r="D79" s="20">
        <v>0</v>
      </c>
      <c r="E79" s="20">
        <f>D79/C79*100</f>
        <v>0</v>
      </c>
      <c r="F79" s="20">
        <v>0</v>
      </c>
      <c r="G79" s="20">
        <f>SUM(D79-F79)</f>
        <v>0</v>
      </c>
      <c r="H79" s="25" t="s">
        <v>124</v>
      </c>
    </row>
    <row r="80" spans="1:8" ht="12.75">
      <c r="A80" s="12" t="s">
        <v>26</v>
      </c>
      <c r="B80" s="13" t="s">
        <v>27</v>
      </c>
      <c r="C80" s="14">
        <f>SUM(C81:C85)</f>
        <v>536159.2</v>
      </c>
      <c r="D80" s="14">
        <f>SUM(D81:D85)</f>
        <v>297344.1</v>
      </c>
      <c r="E80" s="14">
        <f t="shared" si="14"/>
        <v>55.45817361708985</v>
      </c>
      <c r="F80" s="14">
        <f>SUM(F81:F85)</f>
        <v>262185.5</v>
      </c>
      <c r="G80" s="14">
        <f>SUM(G81:G85)</f>
        <v>35158.59999999999</v>
      </c>
      <c r="H80" s="14">
        <f t="shared" si="13"/>
        <v>113.40981862078566</v>
      </c>
    </row>
    <row r="81" spans="1:8" ht="12.75">
      <c r="A81" s="18" t="s">
        <v>28</v>
      </c>
      <c r="B81" s="19" t="s">
        <v>29</v>
      </c>
      <c r="C81" s="20">
        <v>152305</v>
      </c>
      <c r="D81" s="20">
        <v>84619.4</v>
      </c>
      <c r="E81" s="20">
        <f t="shared" si="14"/>
        <v>55.55917402580348</v>
      </c>
      <c r="F81" s="20">
        <v>84145.6</v>
      </c>
      <c r="G81" s="20">
        <f>SUM(D81-F81)</f>
        <v>473.79999999998836</v>
      </c>
      <c r="H81" s="25">
        <f t="shared" si="13"/>
        <v>100.56307162822536</v>
      </c>
    </row>
    <row r="82" spans="1:8" ht="12.75">
      <c r="A82" s="18" t="s">
        <v>30</v>
      </c>
      <c r="B82" s="19" t="s">
        <v>31</v>
      </c>
      <c r="C82" s="20">
        <v>329337.5</v>
      </c>
      <c r="D82" s="20">
        <v>186714.4</v>
      </c>
      <c r="E82" s="20">
        <f t="shared" si="14"/>
        <v>56.69393858883364</v>
      </c>
      <c r="F82" s="20">
        <v>153431.9</v>
      </c>
      <c r="G82" s="20">
        <f>SUM(D82-F82)</f>
        <v>33282.5</v>
      </c>
      <c r="H82" s="25">
        <f t="shared" si="13"/>
        <v>121.69203405549953</v>
      </c>
    </row>
    <row r="83" spans="1:8" ht="12.75">
      <c r="A83" s="18" t="s">
        <v>115</v>
      </c>
      <c r="B83" s="21" t="s">
        <v>114</v>
      </c>
      <c r="C83" s="20">
        <v>38609.5</v>
      </c>
      <c r="D83" s="20">
        <v>19477.2</v>
      </c>
      <c r="E83" s="20">
        <f>D83/C83*100</f>
        <v>50.44665173079165</v>
      </c>
      <c r="F83" s="20">
        <v>18302.2</v>
      </c>
      <c r="G83" s="20">
        <f>SUM(D83-F83)</f>
        <v>1175</v>
      </c>
      <c r="H83" s="25">
        <f t="shared" si="13"/>
        <v>106.41999322485822</v>
      </c>
    </row>
    <row r="84" spans="1:8" ht="12.75">
      <c r="A84" s="18" t="s">
        <v>112</v>
      </c>
      <c r="B84" s="19" t="s">
        <v>32</v>
      </c>
      <c r="C84" s="20">
        <v>1253.8</v>
      </c>
      <c r="D84" s="20">
        <v>175.8</v>
      </c>
      <c r="E84" s="20">
        <f t="shared" si="14"/>
        <v>14.021375019939386</v>
      </c>
      <c r="F84" s="20">
        <v>15.3</v>
      </c>
      <c r="G84" s="20">
        <f>SUM(D84-F84)</f>
        <v>160.5</v>
      </c>
      <c r="H84" s="25">
        <f t="shared" si="13"/>
        <v>1149.0196078431372</v>
      </c>
    </row>
    <row r="85" spans="1:8" ht="12.75">
      <c r="A85" s="18" t="s">
        <v>33</v>
      </c>
      <c r="B85" s="19" t="s">
        <v>34</v>
      </c>
      <c r="C85" s="20">
        <v>14653.4</v>
      </c>
      <c r="D85" s="20">
        <v>6357.3</v>
      </c>
      <c r="E85" s="20">
        <f t="shared" si="14"/>
        <v>43.384470498314386</v>
      </c>
      <c r="F85" s="20">
        <v>6290.5</v>
      </c>
      <c r="G85" s="20">
        <f>SUM(D85-F85)</f>
        <v>66.80000000000018</v>
      </c>
      <c r="H85" s="25">
        <f t="shared" si="13"/>
        <v>101.06191876639376</v>
      </c>
    </row>
    <row r="86" spans="1:8" ht="12.75">
      <c r="A86" s="12" t="s">
        <v>53</v>
      </c>
      <c r="B86" s="13" t="s">
        <v>35</v>
      </c>
      <c r="C86" s="14">
        <f>SUM(C87:C88)</f>
        <v>73538</v>
      </c>
      <c r="D86" s="14">
        <f>SUM(D87:D88)</f>
        <v>32304.899999999998</v>
      </c>
      <c r="E86" s="14">
        <f t="shared" si="14"/>
        <v>43.929533030542025</v>
      </c>
      <c r="F86" s="14">
        <f>SUM(F87:F88)</f>
        <v>31706.9</v>
      </c>
      <c r="G86" s="14">
        <f>SUM(G87:G88)</f>
        <v>597.9999999999991</v>
      </c>
      <c r="H86" s="14">
        <f t="shared" si="13"/>
        <v>101.88602480848017</v>
      </c>
    </row>
    <row r="87" spans="1:8" ht="12.75">
      <c r="A87" s="18" t="s">
        <v>36</v>
      </c>
      <c r="B87" s="19" t="s">
        <v>37</v>
      </c>
      <c r="C87" s="20">
        <v>59047.5</v>
      </c>
      <c r="D87" s="20">
        <v>25684.6</v>
      </c>
      <c r="E87" s="20">
        <f t="shared" si="14"/>
        <v>43.49820060121088</v>
      </c>
      <c r="F87" s="20">
        <v>25451.5</v>
      </c>
      <c r="G87" s="20">
        <f>SUM(D87-F87)</f>
        <v>233.09999999999854</v>
      </c>
      <c r="H87" s="25">
        <f t="shared" si="13"/>
        <v>100.91585957605642</v>
      </c>
    </row>
    <row r="88" spans="1:8" ht="25.5">
      <c r="A88" s="18" t="s">
        <v>54</v>
      </c>
      <c r="B88" s="19" t="s">
        <v>38</v>
      </c>
      <c r="C88" s="20">
        <v>14490.5</v>
      </c>
      <c r="D88" s="20">
        <v>6620.3</v>
      </c>
      <c r="E88" s="20">
        <f t="shared" si="14"/>
        <v>45.6871743556123</v>
      </c>
      <c r="F88" s="20">
        <v>6255.4</v>
      </c>
      <c r="G88" s="20">
        <f>SUM(D88-F88)</f>
        <v>364.90000000000055</v>
      </c>
      <c r="H88" s="25">
        <f t="shared" si="13"/>
        <v>105.83335997697989</v>
      </c>
    </row>
    <row r="89" spans="1:8" ht="12.75">
      <c r="A89" s="12" t="s">
        <v>39</v>
      </c>
      <c r="B89" s="13" t="s">
        <v>40</v>
      </c>
      <c r="C89" s="14">
        <f>SUM(C90:C93)</f>
        <v>58514.899999999994</v>
      </c>
      <c r="D89" s="14">
        <f>SUM(D90:D93)</f>
        <v>16153.8</v>
      </c>
      <c r="E89" s="14">
        <f t="shared" si="14"/>
        <v>27.60630198462272</v>
      </c>
      <c r="F89" s="14">
        <f>SUM(F90:F93)</f>
        <v>19641.9</v>
      </c>
      <c r="G89" s="14">
        <f>SUM(G90:G93)</f>
        <v>-3488.1</v>
      </c>
      <c r="H89" s="14">
        <f t="shared" si="13"/>
        <v>82.24153467841705</v>
      </c>
    </row>
    <row r="90" spans="1:8" ht="12.75">
      <c r="A90" s="18" t="s">
        <v>41</v>
      </c>
      <c r="B90" s="21">
        <v>1001</v>
      </c>
      <c r="C90" s="20">
        <v>7517.6</v>
      </c>
      <c r="D90" s="20">
        <v>3602.5</v>
      </c>
      <c r="E90" s="20">
        <f t="shared" si="14"/>
        <v>47.92087900393742</v>
      </c>
      <c r="F90" s="20">
        <v>3659</v>
      </c>
      <c r="G90" s="20">
        <f>SUM(D90-F90)</f>
        <v>-56.5</v>
      </c>
      <c r="H90" s="25">
        <f t="shared" si="13"/>
        <v>98.4558622574474</v>
      </c>
    </row>
    <row r="91" spans="1:8" ht="12.75">
      <c r="A91" s="18" t="s">
        <v>42</v>
      </c>
      <c r="B91" s="19" t="s">
        <v>43</v>
      </c>
      <c r="C91" s="20">
        <v>4541.1</v>
      </c>
      <c r="D91" s="20">
        <v>2006.2</v>
      </c>
      <c r="E91" s="20">
        <f t="shared" si="14"/>
        <v>44.17872321684173</v>
      </c>
      <c r="F91" s="20">
        <v>1987.1</v>
      </c>
      <c r="G91" s="20">
        <f>SUM(D91-F91)</f>
        <v>19.100000000000136</v>
      </c>
      <c r="H91" s="25">
        <f t="shared" si="13"/>
        <v>100.96119973831212</v>
      </c>
    </row>
    <row r="92" spans="1:8" ht="12.75">
      <c r="A92" s="18" t="s">
        <v>44</v>
      </c>
      <c r="B92" s="19" t="s">
        <v>45</v>
      </c>
      <c r="C92" s="20">
        <v>40900</v>
      </c>
      <c r="D92" s="20">
        <v>8251.4</v>
      </c>
      <c r="E92" s="20">
        <f t="shared" si="14"/>
        <v>20.174572127139363</v>
      </c>
      <c r="F92" s="20">
        <v>11901.9</v>
      </c>
      <c r="G92" s="20">
        <f>SUM(D92-F92)</f>
        <v>-3650.5</v>
      </c>
      <c r="H92" s="25">
        <f t="shared" si="13"/>
        <v>69.32842655374351</v>
      </c>
    </row>
    <row r="93" spans="1:8" ht="12.75">
      <c r="A93" s="18" t="s">
        <v>46</v>
      </c>
      <c r="B93" s="21">
        <v>1006</v>
      </c>
      <c r="C93" s="20">
        <v>5556.2</v>
      </c>
      <c r="D93" s="20">
        <v>2293.7</v>
      </c>
      <c r="E93" s="20">
        <f t="shared" si="14"/>
        <v>41.28181130988805</v>
      </c>
      <c r="F93" s="20">
        <v>2093.9</v>
      </c>
      <c r="G93" s="20">
        <f>SUM(D93-F93)</f>
        <v>199.79999999999973</v>
      </c>
      <c r="H93" s="25">
        <f t="shared" si="13"/>
        <v>109.54200296098189</v>
      </c>
    </row>
    <row r="94" spans="1:8" ht="12.75">
      <c r="A94" s="12" t="s">
        <v>55</v>
      </c>
      <c r="B94" s="13" t="s">
        <v>47</v>
      </c>
      <c r="C94" s="14">
        <f>SUM(C95:C97)</f>
        <v>77415.1</v>
      </c>
      <c r="D94" s="14">
        <f>SUM(D95:D97)</f>
        <v>26599.5</v>
      </c>
      <c r="E94" s="14">
        <f t="shared" si="14"/>
        <v>34.359575845022476</v>
      </c>
      <c r="F94" s="14">
        <f>SUM(F95:F97)</f>
        <v>23657.899999999998</v>
      </c>
      <c r="G94" s="14">
        <f>SUM(G95:G97)</f>
        <v>2941.6</v>
      </c>
      <c r="H94" s="14">
        <f t="shared" si="13"/>
        <v>112.43390157199076</v>
      </c>
    </row>
    <row r="95" spans="1:8" ht="12.75">
      <c r="A95" s="18" t="s">
        <v>56</v>
      </c>
      <c r="B95" s="19" t="s">
        <v>48</v>
      </c>
      <c r="C95" s="20">
        <v>47378.3</v>
      </c>
      <c r="D95" s="20">
        <v>25496.8</v>
      </c>
      <c r="E95" s="20">
        <f t="shared" si="14"/>
        <v>53.815354286667095</v>
      </c>
      <c r="F95" s="20">
        <v>22895.8</v>
      </c>
      <c r="G95" s="20">
        <f>SUM(D95-F95)</f>
        <v>2601</v>
      </c>
      <c r="H95" s="25">
        <f t="shared" si="13"/>
        <v>111.36016212580473</v>
      </c>
    </row>
    <row r="96" spans="1:8" ht="12.75">
      <c r="A96" s="18" t="s">
        <v>80</v>
      </c>
      <c r="B96" s="21" t="s">
        <v>76</v>
      </c>
      <c r="C96" s="20">
        <v>28449.4</v>
      </c>
      <c r="D96" s="20">
        <v>302.2</v>
      </c>
      <c r="E96" s="20">
        <f t="shared" si="14"/>
        <v>1.06223681343016</v>
      </c>
      <c r="F96" s="20">
        <v>82.6</v>
      </c>
      <c r="G96" s="20">
        <f>SUM(D96-F96)</f>
        <v>219.6</v>
      </c>
      <c r="H96" s="25">
        <f t="shared" si="13"/>
        <v>365.85956416464893</v>
      </c>
    </row>
    <row r="97" spans="1:8" ht="15" customHeight="1">
      <c r="A97" s="18" t="s">
        <v>62</v>
      </c>
      <c r="B97" s="21">
        <v>1105</v>
      </c>
      <c r="C97" s="20">
        <v>1587.4</v>
      </c>
      <c r="D97" s="20">
        <v>800.5</v>
      </c>
      <c r="E97" s="20">
        <f t="shared" si="14"/>
        <v>50.42837344084666</v>
      </c>
      <c r="F97" s="20">
        <v>679.5</v>
      </c>
      <c r="G97" s="20">
        <f>SUM(D97-F97)</f>
        <v>121</v>
      </c>
      <c r="H97" s="25">
        <f t="shared" si="13"/>
        <v>117.80721118469464</v>
      </c>
    </row>
    <row r="98" spans="1:8" ht="34.5" customHeight="1">
      <c r="A98" s="12" t="s">
        <v>138</v>
      </c>
      <c r="B98" s="13" t="s">
        <v>57</v>
      </c>
      <c r="C98" s="14">
        <f>SUM(C99:C99)</f>
        <v>11024</v>
      </c>
      <c r="D98" s="14">
        <f>SUM(D99:D99)</f>
        <v>2868.5</v>
      </c>
      <c r="E98" s="14">
        <f t="shared" si="14"/>
        <v>26.020500725689406</v>
      </c>
      <c r="F98" s="14">
        <f>SUM(F99:F99)</f>
        <v>3184.3</v>
      </c>
      <c r="G98" s="14">
        <f>SUM(G99:G99)</f>
        <v>-315.8000000000002</v>
      </c>
      <c r="H98" s="14">
        <f t="shared" si="13"/>
        <v>90.08259272053512</v>
      </c>
    </row>
    <row r="99" spans="1:8" ht="34.5" customHeight="1">
      <c r="A99" s="18" t="s">
        <v>139</v>
      </c>
      <c r="B99" s="19" t="s">
        <v>58</v>
      </c>
      <c r="C99" s="20">
        <v>11024</v>
      </c>
      <c r="D99" s="20">
        <v>2868.5</v>
      </c>
      <c r="E99" s="20">
        <f t="shared" si="14"/>
        <v>26.020500725689406</v>
      </c>
      <c r="F99" s="20">
        <v>3184.3</v>
      </c>
      <c r="G99" s="20">
        <f>SUM(D99-F99)</f>
        <v>-315.8000000000002</v>
      </c>
      <c r="H99" s="25">
        <f t="shared" si="13"/>
        <v>90.08259272053512</v>
      </c>
    </row>
    <row r="100" spans="1:8" ht="12.75">
      <c r="A100" s="27" t="s">
        <v>49</v>
      </c>
      <c r="B100" s="28"/>
      <c r="C100" s="26">
        <f>SUM(C53+C62+C65+C68+C73+C78+C80+C86+C89+C94+C98)</f>
        <v>1239987.9</v>
      </c>
      <c r="D100" s="26">
        <f>SUM(D53+D62+D65+D68+D73+D78+D80+D86+D89+D94+D98)</f>
        <v>480834.2</v>
      </c>
      <c r="E100" s="26">
        <f t="shared" si="14"/>
        <v>38.77733000459118</v>
      </c>
      <c r="F100" s="26">
        <f>SUM(F53+F62+F65+F68+F73+F78+F80+F86+F89+F94+F98)</f>
        <v>464888.50000000006</v>
      </c>
      <c r="G100" s="26">
        <f>D100-F100</f>
        <v>15945.699999999953</v>
      </c>
      <c r="H100" s="26">
        <f t="shared" si="13"/>
        <v>103.43000525932563</v>
      </c>
    </row>
    <row r="101" spans="1:8" ht="25.5">
      <c r="A101" s="29" t="s">
        <v>59</v>
      </c>
      <c r="B101" s="30"/>
      <c r="C101" s="31">
        <v>-51296.1</v>
      </c>
      <c r="D101" s="1">
        <f>D51-D100</f>
        <v>-16081.900000000081</v>
      </c>
      <c r="E101" s="1"/>
      <c r="F101" s="1">
        <f>F51-F100</f>
        <v>41248.29999999993</v>
      </c>
      <c r="G101" s="1"/>
      <c r="H101" s="1"/>
    </row>
    <row r="102" spans="1:8" ht="12.75">
      <c r="A102" s="5"/>
      <c r="B102" s="6"/>
      <c r="C102" s="10"/>
      <c r="D102" s="10">
        <v>-16081.9</v>
      </c>
      <c r="E102" s="10"/>
      <c r="F102" s="10">
        <v>2577</v>
      </c>
      <c r="G102" s="10"/>
      <c r="H102" s="10"/>
    </row>
    <row r="103" spans="1:8" ht="12.75">
      <c r="A103" s="5"/>
      <c r="B103" s="6"/>
      <c r="C103" s="72"/>
      <c r="D103" s="72"/>
      <c r="E103" s="72"/>
      <c r="F103" s="72"/>
      <c r="G103" s="72"/>
      <c r="H103" s="72"/>
    </row>
    <row r="104" spans="1:8" ht="12.75">
      <c r="A104" s="7"/>
      <c r="B104" s="8"/>
      <c r="C104" s="7"/>
      <c r="D104" s="7"/>
      <c r="E104" s="7"/>
      <c r="F104" s="7"/>
      <c r="G104" s="7"/>
      <c r="H104" s="7"/>
    </row>
  </sheetData>
  <sheetProtection/>
  <mergeCells count="2">
    <mergeCell ref="A1:H1"/>
    <mergeCell ref="C103:H103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2021-07-13T09:55:11Z</cp:lastPrinted>
  <dcterms:created xsi:type="dcterms:W3CDTF">2009-04-28T07:05:16Z</dcterms:created>
  <dcterms:modified xsi:type="dcterms:W3CDTF">2021-07-20T07:47:40Z</dcterms:modified>
  <cp:category/>
  <cp:version/>
  <cp:contentType/>
  <cp:contentStatus/>
</cp:coreProperties>
</file>