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<sst xmlns="http://schemas.openxmlformats.org/spreadsheetml/2006/main" count="147" uniqueCount="147">
  <si>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</si>
  <si>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</si>
  <si>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</si>
  <si>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</si>
  <si>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</si>
  <si>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</si>
  <si>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</si>
  <si>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</si>
  <si>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</si>
  <si>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</si>
  <si>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</si>
  <si>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</si>
  <si>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</si>
  <si>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</si>
  <si>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</si>
  <si>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</si>
  <si>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</si>
  <si>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</si>
  <si>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</si>
  <si>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</si>
  <si>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</si>
  <si>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</si>
  <si>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</si>
  <si>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</si>
  <si>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</si>
  <si>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</si>
  <si>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</si>
  <si>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</si>
  <si>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</si>
  <si>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</si>
  <si>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</si>
  <si>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</si>
  <si>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</si>
  <si>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</si>
  <si>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</si>
  <si>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</si>
  <si>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</si>
  <si>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</si>
  <si>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</si>
  <si>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</si>
  <si>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</si>
  <si>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</si>
  <si>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</si>
  <si>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</si>
  <si>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</si>
  <si>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</si>
  <si>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</si>
  <si>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</si>
  <si>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</si>
  <si>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</si>
  <si>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</si>
  <si>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</si>
  <si>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</si>
  <si>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</si>
  <si>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</si>
  <si>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</si>
  <si>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</si>
  <si>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</si>
  <si>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</si>
  <si>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</si>
  <si>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</si>
  <si>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</si>
  <si>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</si>
  <si>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</si>
  <si>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</si>
  <si>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</si>
  <si>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</si>
  <si>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</si>
  <si>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</si>
  <si>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</si>
  <si>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</si>
  <si>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</si>
  <si>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</si>
  <si>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</si>
  <si>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</si>
  <si>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отклонение (факт 2016-2015)</t>
  </si>
  <si>
    <t>Судебная система</t>
  </si>
  <si>
    <t>0105</t>
  </si>
  <si>
    <t>Обеспечение проведения выборов и референдумов</t>
  </si>
  <si>
    <t>0107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</si>
  <si>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</si>
  <si>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</si>
  <si>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</si>
  <si>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</si>
  <si>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</si>
  <si>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</si>
  <si>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</si>
  <si>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</si>
  <si>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</si>
  <si>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</si>
  <si>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</si>
  <si>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</si>
  <si>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Уточненный план на 2016 год</t>
  </si>
  <si>
    <t>Другие вопросы в области жилищно-коммунального хозяйства</t>
  </si>
  <si>
    <t>Прочие межбюджетные трансферы общего характера</t>
  </si>
  <si>
    <t>Отчет об исполнении бюджета муниципального образования "Гагаринский район" Смоленской области за  2016 год</t>
  </si>
  <si>
    <t>% исполнения за  2016 год</t>
  </si>
  <si>
    <t>Исполнено за  2015 год</t>
  </si>
  <si>
    <t>% исполнения за  2015 год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</si>
  <si>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</si>
  <si>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</si>
  <si>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</si>
  <si>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</si>
  <si>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</si>
  <si>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</si>
  <si>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</si>
  <si>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</si>
  <si>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</si>
  <si>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</si>
  <si>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</si>
  <si>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</si>
  <si>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</si>
  <si>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</si>
  <si>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</si>
  <si>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>гос. пошлина  за выдачу  разрешения на установку рекламной конструкции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</si>
  <si>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</si>
  <si>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</si>
  <si>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</si>
  <si>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</si>
  <si>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собственности, в т.ч.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</si>
  <si>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</si>
  <si>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</si>
  <si>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</si>
  <si>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</si>
  <si>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</si>
  <si>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</si>
  <si>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компенсации затрат ьбюджетов муниципальных районов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</si>
  <si>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</si>
  <si>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</si>
  <si>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</si>
  <si>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</si>
  <si>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</si>
  <si>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</si>
  <si>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</si>
  <si>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</si>
  <si>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</si>
  <si>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</si>
  <si>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</si>
  <si>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</si>
  <si>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Прочие безвозмедные поступления, возврат субсидий прошлых лет</t>
  </si>
  <si>
    <t>ВОЗВРАТ СУБВЕНЦИЙ</t>
  </si>
  <si>
    <t>ВСЕГО ДОХОДОВ</t>
  </si>
  <si>
    <t>Исполнено за 2016 год</t>
  </si>
  <si>
    <t>Обслуживание государственного внутреннего и муниципального долга</t>
  </si>
  <si>
    <t>Дорожное хозяйство (дорожные фонды)</t>
  </si>
  <si>
    <t>Высшее образование</t>
  </si>
  <si>
    <t xml:space="preserve">Молодежная политика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</si>
</sst>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0" fontId="3" fillId="0" borderId="10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0" xfId="0" applyNumberFormat="1" applyFont="1" applyBorder="1" applyAlignment="1">
      <alignment horizontal="center" vertical="top" wrapText="1"/>
    </xf>
    <xf numFmtId="3" fontId="3" fillId="32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vertical="top"/>
    </xf>
    <xf numFmtId="170" fontId="1" fillId="33" borderId="12" xfId="0" applyNumberFormat="1" applyFont="1" applyFill="1" applyBorder="1" applyAlignment="1">
      <alignment vertical="top"/>
    </xf>
    <xf numFmtId="170" fontId="2" fillId="33" borderId="11" xfId="0" applyNumberFormat="1" applyFont="1" applyFill="1" applyBorder="1" applyAlignment="1">
      <alignment horizontal="center" vertical="top" wrapText="1"/>
    </xf>
    <xf numFmtId="170" fontId="1" fillId="33" borderId="0" xfId="0" applyNumberFormat="1" applyFont="1" applyFill="1" applyAlignment="1">
      <alignment/>
    </xf>
    <xf numFmtId="170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70" fontId="1" fillId="34" borderId="0" xfId="0" applyNumberFormat="1" applyFont="1" applyFill="1" applyAlignment="1">
      <alignment/>
    </xf>
    <xf numFmtId="3" fontId="5" fillId="34" borderId="11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0" fontId="2" fillId="35" borderId="11" xfId="0" applyNumberFormat="1" applyFont="1" applyFill="1" applyBorder="1" applyAlignment="1">
      <alignment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170" fontId="1" fillId="35" borderId="0" xfId="0" applyNumberFormat="1" applyFont="1" applyFill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top" wrapText="1"/>
    </xf>
    <xf numFmtId="170" fontId="47" fillId="35" borderId="11" xfId="0" applyNumberFormat="1" applyFont="1" applyFill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170" fontId="5" fillId="33" borderId="11" xfId="0" applyNumberFormat="1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horizontal="center" vertical="top" wrapText="1"/>
    </xf>
    <xf numFmtId="170" fontId="3" fillId="32" borderId="11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top" wrapText="1"/>
    </xf>
    <xf numFmtId="170" fontId="9" fillId="0" borderId="11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>
      <alignment horizontal="center" vertical="justify"/>
    </xf>
    <xf numFmtId="170" fontId="1" fillId="0" borderId="11" xfId="0" applyNumberFormat="1" applyFont="1" applyFill="1" applyBorder="1" applyAlignment="1">
      <alignment horizontal="center" vertical="justify"/>
    </xf>
    <xf numFmtId="170" fontId="7" fillId="0" borderId="11" xfId="0" applyNumberFormat="1" applyFont="1" applyFill="1" applyBorder="1" applyAlignment="1">
      <alignment horizontal="center" vertical="top" wrapText="1"/>
    </xf>
    <xf numFmtId="170" fontId="10" fillId="0" borderId="11" xfId="0" applyNumberFormat="1" applyFont="1" applyFill="1" applyBorder="1" applyAlignment="1">
      <alignment horizontal="center" vertical="justify"/>
    </xf>
    <xf numFmtId="170" fontId="10" fillId="0" borderId="11" xfId="0" applyNumberFormat="1" applyFont="1" applyFill="1" applyBorder="1" applyAlignment="1">
      <alignment horizontal="center" vertical="center"/>
    </xf>
    <xf numFmtId="170" fontId="5" fillId="32" borderId="11" xfId="0" applyNumberFormat="1" applyFont="1" applyFill="1" applyBorder="1" applyAlignment="1">
      <alignment horizontal="center" vertical="justify"/>
    </xf>
    <xf numFmtId="170" fontId="1" fillId="0" borderId="11" xfId="0" applyNumberFormat="1" applyFont="1" applyBorder="1" applyAlignment="1">
      <alignment horizontal="center" vertical="justify"/>
    </xf>
    <xf numFmtId="3" fontId="8" fillId="36" borderId="11" xfId="0" applyNumberFormat="1" applyFont="1" applyFill="1" applyBorder="1" applyAlignment="1">
      <alignment horizontal="center" vertical="center" wrapText="1"/>
    </xf>
    <xf numFmtId="170" fontId="8" fillId="36" borderId="11" xfId="0" applyNumberFormat="1" applyFont="1" applyFill="1" applyBorder="1" applyAlignment="1">
      <alignment horizontal="center" vertical="center" wrapText="1"/>
    </xf>
    <xf numFmtId="170" fontId="11" fillId="36" borderId="11" xfId="0" applyNumberFormat="1" applyFont="1" applyFill="1" applyBorder="1" applyAlignment="1">
      <alignment horizontal="center" vertical="center"/>
    </xf>
    <xf numFmtId="170" fontId="1" fillId="35" borderId="11" xfId="0" applyNumberFormat="1" applyFont="1" applyFill="1" applyBorder="1" applyAlignment="1">
      <alignment horizontal="center" vertical="center" wrapText="1"/>
    </xf>
    <xf numFmtId="170" fontId="5" fillId="32" borderId="11" xfId="0" applyNumberFormat="1" applyFont="1" applyFill="1" applyBorder="1" applyAlignment="1">
      <alignment horizontal="left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170" fontId="9" fillId="0" borderId="11" xfId="0" applyNumberFormat="1" applyFont="1" applyFill="1" applyBorder="1" applyAlignment="1">
      <alignment horizontal="left" vertical="top" wrapText="1"/>
    </xf>
    <xf numFmtId="170" fontId="1" fillId="0" borderId="11" xfId="0" applyNumberFormat="1" applyFont="1" applyFill="1" applyBorder="1" applyAlignment="1">
      <alignment horizontal="left" vertical="top" wrapText="1"/>
    </xf>
    <xf numFmtId="170" fontId="6" fillId="0" borderId="11" xfId="0" applyNumberFormat="1" applyFont="1" applyFill="1" applyBorder="1" applyAlignment="1">
      <alignment horizontal="left" vertical="top" wrapText="1"/>
    </xf>
    <xf numFmtId="170" fontId="2" fillId="0" borderId="11" xfId="0" applyNumberFormat="1" applyFont="1" applyFill="1" applyBorder="1" applyAlignment="1">
      <alignment horizontal="left" vertical="top" wrapText="1"/>
    </xf>
    <xf numFmtId="170" fontId="7" fillId="0" borderId="11" xfId="0" applyNumberFormat="1" applyFont="1" applyFill="1" applyBorder="1" applyAlignment="1">
      <alignment horizontal="left" vertical="top" wrapText="1"/>
    </xf>
    <xf numFmtId="170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0" fontId="3" fillId="32" borderId="11" xfId="0" applyNumberFormat="1" applyFont="1" applyFill="1" applyBorder="1" applyAlignment="1">
      <alignment horizontal="left" vertical="top" wrapText="1"/>
    </xf>
    <xf numFmtId="170" fontId="8" fillId="36" borderId="11" xfId="0" applyNumberFormat="1" applyFont="1" applyFill="1" applyBorder="1" applyAlignment="1">
      <alignment horizontal="left" vertical="top" wrapText="1"/>
    </xf>
    <xf numFmtId="170" fontId="8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SheetLayoutView="100" zoomScalePageLayoutView="0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5" sqref="A75"/>
    </sheetView>
  </sheetViews>
  <sheetFormatPr defaultColWidth="9.00390625" defaultRowHeight="12.75"/>
  <cols>
    <col min="1" max="1" width="44.875" style="2" customWidth="1"/>
    <col min="2" max="2" width="8.25390625" style="19" customWidth="1"/>
    <col min="3" max="3" width="11.125" style="2" customWidth="1"/>
    <col min="4" max="4" width="10.25390625" style="2" customWidth="1"/>
    <col min="5" max="5" width="10.625" style="2" customWidth="1"/>
    <col min="6" max="6" width="10.2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4" t="s">
        <v>95</v>
      </c>
      <c r="B1" s="74"/>
      <c r="C1" s="74"/>
      <c r="D1" s="74"/>
      <c r="E1" s="74"/>
      <c r="F1" s="74"/>
      <c r="G1" s="74"/>
      <c r="H1" s="74"/>
    </row>
    <row r="2" spans="1:8" ht="63.75">
      <c r="A2" s="3" t="s">
        <v>0</v>
      </c>
      <c r="B2" s="10" t="s">
        <v>1</v>
      </c>
      <c r="C2" s="40" t="s">
        <v>92</v>
      </c>
      <c r="D2" s="40" t="s">
        <v>142</v>
      </c>
      <c r="E2" s="1" t="s">
        <v>96</v>
      </c>
      <c r="F2" s="40" t="s">
        <v>97</v>
      </c>
      <c r="G2" s="1" t="s">
        <v>75</v>
      </c>
      <c r="H2" s="1" t="s">
        <v>98</v>
      </c>
    </row>
    <row r="3" spans="1:8" ht="12.75">
      <c r="A3" s="63" t="s">
        <v>99</v>
      </c>
      <c r="B3" s="64">
        <v>10000</v>
      </c>
      <c r="C3" s="45">
        <f>C4+C6+C8+C12+C14+C16+C19+C22+C27+C29+C31+C35+C36</f>
        <v>223521.1</v>
      </c>
      <c r="D3" s="45">
        <f>D4+D6+D8+D12+D14+D16+D19+D22+D27+D29+D31+D35+D36</f>
        <v>252944.9</v>
      </c>
      <c r="E3" s="45">
        <f>D3/C3*100</f>
        <v>113.16376843170511</v>
      </c>
      <c r="F3" s="45">
        <f>F4+F6+F8+F12+F14+F16+F19+F22+F27+F29+F31+F35+F36</f>
        <v>222904.00000000003</v>
      </c>
      <c r="G3" s="45">
        <f>D3-F3</f>
        <v>30040.899999999965</v>
      </c>
      <c r="H3" s="45">
        <v>113.7</v>
      </c>
    </row>
    <row r="4" spans="1:8" ht="13.5">
      <c r="A4" s="65" t="s">
        <v>100</v>
      </c>
      <c r="B4" s="12">
        <v>10100</v>
      </c>
      <c r="C4" s="46">
        <f>C5</f>
        <v>150536.7</v>
      </c>
      <c r="D4" s="46">
        <f>D5</f>
        <v>182088.3</v>
      </c>
      <c r="E4" s="46">
        <f>D4/C4*100</f>
        <v>120.95940724089206</v>
      </c>
      <c r="F4" s="46">
        <f>F5</f>
        <v>146881.6</v>
      </c>
      <c r="G4" s="46">
        <f aca="true" t="shared" si="0" ref="G4:G45">D4-F4</f>
        <v>35206.69999999998</v>
      </c>
      <c r="H4" s="47">
        <v>103.6</v>
      </c>
    </row>
    <row r="5" spans="1:8" ht="12.75">
      <c r="A5" s="66" t="s">
        <v>101</v>
      </c>
      <c r="B5" s="13">
        <v>10102</v>
      </c>
      <c r="C5" s="48">
        <v>150536.7</v>
      </c>
      <c r="D5" s="48">
        <v>182088.3</v>
      </c>
      <c r="E5" s="48">
        <f>D5/C5*100</f>
        <v>120.95940724089206</v>
      </c>
      <c r="F5" s="48">
        <v>146881.6</v>
      </c>
      <c r="G5" s="48">
        <f t="shared" si="0"/>
        <v>35206.69999999998</v>
      </c>
      <c r="H5" s="49">
        <v>103.6</v>
      </c>
    </row>
    <row r="6" spans="1:8" ht="27">
      <c r="A6" s="65" t="s">
        <v>102</v>
      </c>
      <c r="B6" s="21">
        <v>10300</v>
      </c>
      <c r="C6" s="50">
        <f>C7</f>
        <v>7098.2</v>
      </c>
      <c r="D6" s="50">
        <f>D7</f>
        <v>7764.9</v>
      </c>
      <c r="E6" s="50">
        <f>D6/C6*100</f>
        <v>109.39252204784312</v>
      </c>
      <c r="F6" s="50">
        <f>F7</f>
        <v>5089.1</v>
      </c>
      <c r="G6" s="50">
        <f>D6-F6</f>
        <v>2675.7999999999993</v>
      </c>
      <c r="H6" s="51">
        <v>111.8</v>
      </c>
    </row>
    <row r="7" spans="1:8" ht="12.75">
      <c r="A7" s="66" t="s">
        <v>103</v>
      </c>
      <c r="B7" s="13">
        <v>10302</v>
      </c>
      <c r="C7" s="48">
        <v>7098.2</v>
      </c>
      <c r="D7" s="48">
        <v>7764.9</v>
      </c>
      <c r="E7" s="48">
        <f>D7/C7*100</f>
        <v>109.39252204784312</v>
      </c>
      <c r="F7" s="48">
        <v>5089.1</v>
      </c>
      <c r="G7" s="48">
        <f>D7-F7</f>
        <v>2675.7999999999993</v>
      </c>
      <c r="H7" s="49">
        <v>111.8</v>
      </c>
    </row>
    <row r="8" spans="1:8" ht="13.5">
      <c r="A8" s="67" t="s">
        <v>104</v>
      </c>
      <c r="B8" s="12">
        <v>10500</v>
      </c>
      <c r="C8" s="50">
        <f>C9+C10+C11</f>
        <v>29124.5</v>
      </c>
      <c r="D8" s="50">
        <f>D9+D10+D11</f>
        <v>24346.5</v>
      </c>
      <c r="E8" s="50">
        <f aca="true" t="shared" si="1" ref="E8:E17">D8/C8*100</f>
        <v>83.59456814709264</v>
      </c>
      <c r="F8" s="50">
        <f>F9+F10+F11</f>
        <v>28520.6</v>
      </c>
      <c r="G8" s="50">
        <f t="shared" si="0"/>
        <v>-4174.0999999999985</v>
      </c>
      <c r="H8" s="51">
        <v>105</v>
      </c>
    </row>
    <row r="9" spans="1:8" ht="12.75">
      <c r="A9" s="68" t="s">
        <v>105</v>
      </c>
      <c r="B9" s="13">
        <v>10502</v>
      </c>
      <c r="C9" s="48">
        <v>24000</v>
      </c>
      <c r="D9" s="48">
        <v>18855.8</v>
      </c>
      <c r="E9" s="48">
        <f t="shared" si="1"/>
        <v>78.56583333333333</v>
      </c>
      <c r="F9" s="48">
        <v>23675.9</v>
      </c>
      <c r="G9" s="48">
        <f t="shared" si="0"/>
        <v>-4820.100000000002</v>
      </c>
      <c r="H9" s="49">
        <v>110.1</v>
      </c>
    </row>
    <row r="10" spans="1:8" ht="12.75">
      <c r="A10" s="68" t="s">
        <v>106</v>
      </c>
      <c r="B10" s="13">
        <v>10503</v>
      </c>
      <c r="C10" s="48">
        <v>44.5</v>
      </c>
      <c r="D10" s="48">
        <v>649.6</v>
      </c>
      <c r="E10" s="48">
        <f t="shared" si="1"/>
        <v>1459.7752808988764</v>
      </c>
      <c r="F10" s="48">
        <v>60.8</v>
      </c>
      <c r="G10" s="48">
        <f t="shared" si="0"/>
        <v>588.8000000000001</v>
      </c>
      <c r="H10" s="49">
        <v>52.1</v>
      </c>
    </row>
    <row r="11" spans="1:8" ht="12.75">
      <c r="A11" s="68" t="s">
        <v>107</v>
      </c>
      <c r="B11" s="13">
        <v>10504</v>
      </c>
      <c r="C11" s="48">
        <v>5080</v>
      </c>
      <c r="D11" s="48">
        <v>4841.1</v>
      </c>
      <c r="E11" s="48">
        <f t="shared" si="1"/>
        <v>95.29724409448819</v>
      </c>
      <c r="F11" s="48">
        <v>4783.9</v>
      </c>
      <c r="G11" s="48">
        <f>D11-F11</f>
        <v>57.20000000000073</v>
      </c>
      <c r="H11" s="49">
        <v>86.3</v>
      </c>
    </row>
    <row r="12" spans="1:8" ht="13.5">
      <c r="A12" s="67" t="s">
        <v>108</v>
      </c>
      <c r="B12" s="12">
        <v>10600</v>
      </c>
      <c r="C12" s="50">
        <f>C13</f>
        <v>84</v>
      </c>
      <c r="D12" s="50">
        <f>D13</f>
        <v>84</v>
      </c>
      <c r="E12" s="50">
        <f t="shared" si="1"/>
        <v>100</v>
      </c>
      <c r="F12" s="50">
        <f>F13</f>
        <v>84</v>
      </c>
      <c r="G12" s="50">
        <f>G13</f>
        <v>0</v>
      </c>
      <c r="H12" s="51"/>
    </row>
    <row r="13" spans="1:8" ht="12.75">
      <c r="A13" s="68" t="s">
        <v>109</v>
      </c>
      <c r="B13" s="13">
        <v>10605</v>
      </c>
      <c r="C13" s="48">
        <v>84</v>
      </c>
      <c r="D13" s="48">
        <v>84</v>
      </c>
      <c r="E13" s="48">
        <f t="shared" si="1"/>
        <v>100</v>
      </c>
      <c r="F13" s="48">
        <v>84</v>
      </c>
      <c r="G13" s="48">
        <f>D13-F13</f>
        <v>0</v>
      </c>
      <c r="H13" s="49"/>
    </row>
    <row r="14" spans="1:8" ht="40.5">
      <c r="A14" s="67" t="s">
        <v>110</v>
      </c>
      <c r="B14" s="12">
        <v>10700</v>
      </c>
      <c r="C14" s="46">
        <f>C15</f>
        <v>3563.8</v>
      </c>
      <c r="D14" s="46">
        <f>D15</f>
        <v>3706.9</v>
      </c>
      <c r="E14" s="46">
        <f t="shared" si="1"/>
        <v>104.0153768449408</v>
      </c>
      <c r="F14" s="46">
        <f>F15</f>
        <v>2944.2</v>
      </c>
      <c r="G14" s="46">
        <f t="shared" si="0"/>
        <v>762.7000000000003</v>
      </c>
      <c r="H14" s="52">
        <v>76.8</v>
      </c>
    </row>
    <row r="15" spans="1:8" ht="25.5">
      <c r="A15" s="68" t="s">
        <v>111</v>
      </c>
      <c r="B15" s="13">
        <v>10701</v>
      </c>
      <c r="C15" s="48">
        <v>3563.8</v>
      </c>
      <c r="D15" s="48">
        <v>3706.9</v>
      </c>
      <c r="E15" s="48">
        <f t="shared" si="1"/>
        <v>104.0153768449408</v>
      </c>
      <c r="F15" s="48">
        <v>2944.2</v>
      </c>
      <c r="G15" s="48">
        <f t="shared" si="0"/>
        <v>762.7000000000003</v>
      </c>
      <c r="H15" s="53">
        <v>76.8</v>
      </c>
    </row>
    <row r="16" spans="1:8" ht="13.5">
      <c r="A16" s="67" t="s">
        <v>112</v>
      </c>
      <c r="B16" s="12">
        <v>10800</v>
      </c>
      <c r="C16" s="46">
        <f>C17</f>
        <v>3210</v>
      </c>
      <c r="D16" s="46">
        <f>D17</f>
        <v>4336.3</v>
      </c>
      <c r="E16" s="46">
        <f t="shared" si="1"/>
        <v>135.08722741433021</v>
      </c>
      <c r="F16" s="46">
        <f>F17+F18</f>
        <v>4242.7</v>
      </c>
      <c r="G16" s="46">
        <f t="shared" si="0"/>
        <v>93.60000000000036</v>
      </c>
      <c r="H16" s="47">
        <v>144.3</v>
      </c>
    </row>
    <row r="17" spans="1:8" ht="25.5">
      <c r="A17" s="68" t="s">
        <v>113</v>
      </c>
      <c r="B17" s="13">
        <v>10803</v>
      </c>
      <c r="C17" s="48">
        <v>3210</v>
      </c>
      <c r="D17" s="48">
        <v>4336.3</v>
      </c>
      <c r="E17" s="48">
        <f t="shared" si="1"/>
        <v>135.08722741433021</v>
      </c>
      <c r="F17" s="48">
        <v>4182.7</v>
      </c>
      <c r="G17" s="48">
        <f t="shared" si="0"/>
        <v>153.60000000000036</v>
      </c>
      <c r="H17" s="53">
        <v>142.3</v>
      </c>
    </row>
    <row r="18" spans="1:8" ht="25.5">
      <c r="A18" s="68" t="s">
        <v>114</v>
      </c>
      <c r="B18" s="13">
        <v>10807</v>
      </c>
      <c r="C18" s="48">
        <v>0</v>
      </c>
      <c r="D18" s="48">
        <v>0</v>
      </c>
      <c r="E18" s="48">
        <v>0</v>
      </c>
      <c r="F18" s="48">
        <v>60</v>
      </c>
      <c r="G18" s="48">
        <f>D18-F18</f>
        <v>-60</v>
      </c>
      <c r="H18" s="53">
        <v>0</v>
      </c>
    </row>
    <row r="19" spans="1:8" ht="27">
      <c r="A19" s="67" t="s">
        <v>115</v>
      </c>
      <c r="B19" s="12">
        <v>10900</v>
      </c>
      <c r="C19" s="46">
        <f>C20+C21</f>
        <v>51</v>
      </c>
      <c r="D19" s="46">
        <f>D20+D21</f>
        <v>29.7</v>
      </c>
      <c r="E19" s="50">
        <f>D19/C19*100</f>
        <v>58.235294117647065</v>
      </c>
      <c r="F19" s="46">
        <f>F20+F21</f>
        <v>91.2</v>
      </c>
      <c r="G19" s="46">
        <f t="shared" si="0"/>
        <v>-61.5</v>
      </c>
      <c r="H19" s="52">
        <v>125.6</v>
      </c>
    </row>
    <row r="20" spans="1:8" ht="12.75">
      <c r="A20" s="68" t="s">
        <v>116</v>
      </c>
      <c r="B20" s="13">
        <v>10906</v>
      </c>
      <c r="C20" s="48">
        <v>51</v>
      </c>
      <c r="D20" s="48">
        <v>27.9</v>
      </c>
      <c r="E20" s="48">
        <f>D20/C20*100</f>
        <v>54.705882352941174</v>
      </c>
      <c r="F20" s="48">
        <v>88.4</v>
      </c>
      <c r="G20" s="48">
        <f t="shared" si="0"/>
        <v>-60.50000000000001</v>
      </c>
      <c r="H20" s="49">
        <v>121.8</v>
      </c>
    </row>
    <row r="21" spans="1:8" ht="25.5">
      <c r="A21" s="68" t="s">
        <v>117</v>
      </c>
      <c r="B21" s="13">
        <v>10907</v>
      </c>
      <c r="C21" s="48">
        <v>0</v>
      </c>
      <c r="D21" s="48">
        <v>1.8</v>
      </c>
      <c r="E21" s="50">
        <v>0</v>
      </c>
      <c r="F21" s="48">
        <v>2.8</v>
      </c>
      <c r="G21" s="48">
        <f t="shared" si="0"/>
        <v>-0.9999999999999998</v>
      </c>
      <c r="H21" s="49"/>
    </row>
    <row r="22" spans="1:8" ht="40.5">
      <c r="A22" s="67" t="s">
        <v>118</v>
      </c>
      <c r="B22" s="12">
        <v>11100</v>
      </c>
      <c r="C22" s="46">
        <f>C23+C26</f>
        <v>12756.5</v>
      </c>
      <c r="D22" s="46">
        <f>D23+D26</f>
        <v>13628.2</v>
      </c>
      <c r="E22" s="46">
        <f aca="true" t="shared" si="2" ref="E22:E28">D22/C22*100</f>
        <v>106.83337906165484</v>
      </c>
      <c r="F22" s="46">
        <f>F23+F26</f>
        <v>15783.6</v>
      </c>
      <c r="G22" s="46">
        <f t="shared" si="0"/>
        <v>-2155.3999999999996</v>
      </c>
      <c r="H22" s="52">
        <v>184.9</v>
      </c>
    </row>
    <row r="23" spans="1:8" ht="25.5">
      <c r="A23" s="68" t="s">
        <v>119</v>
      </c>
      <c r="B23" s="13">
        <v>11105</v>
      </c>
      <c r="C23" s="48">
        <f>C24+C25</f>
        <v>12570.1</v>
      </c>
      <c r="D23" s="48">
        <f>D24+D25</f>
        <v>13437.300000000001</v>
      </c>
      <c r="E23" s="54">
        <f t="shared" si="2"/>
        <v>106.89891090763001</v>
      </c>
      <c r="F23" s="48">
        <f>F24+F25</f>
        <v>15151.1</v>
      </c>
      <c r="G23" s="48">
        <f t="shared" si="0"/>
        <v>-1713.7999999999993</v>
      </c>
      <c r="H23" s="53">
        <v>177.6</v>
      </c>
    </row>
    <row r="24" spans="1:8" ht="25.5">
      <c r="A24" s="69" t="s">
        <v>120</v>
      </c>
      <c r="B24" s="14">
        <v>11105</v>
      </c>
      <c r="C24" s="54">
        <v>10870.1</v>
      </c>
      <c r="D24" s="54">
        <v>11816.6</v>
      </c>
      <c r="E24" s="54">
        <f t="shared" si="2"/>
        <v>108.7073715973174</v>
      </c>
      <c r="F24" s="54">
        <v>12903.2</v>
      </c>
      <c r="G24" s="54">
        <f t="shared" si="0"/>
        <v>-1086.6000000000004</v>
      </c>
      <c r="H24" s="55">
        <v>171.3</v>
      </c>
    </row>
    <row r="25" spans="1:8" ht="12.75">
      <c r="A25" s="69" t="s">
        <v>121</v>
      </c>
      <c r="B25" s="14">
        <v>11105</v>
      </c>
      <c r="C25" s="54">
        <v>1700</v>
      </c>
      <c r="D25" s="54">
        <v>1620.7</v>
      </c>
      <c r="E25" s="54">
        <f t="shared" si="2"/>
        <v>95.33529411764707</v>
      </c>
      <c r="F25" s="54">
        <v>2247.9</v>
      </c>
      <c r="G25" s="54">
        <f t="shared" si="0"/>
        <v>-627.2</v>
      </c>
      <c r="H25" s="56">
        <v>224.8</v>
      </c>
    </row>
    <row r="26" spans="1:8" ht="12.75">
      <c r="A26" s="68" t="s">
        <v>122</v>
      </c>
      <c r="B26" s="13">
        <v>11107</v>
      </c>
      <c r="C26" s="48">
        <v>186.4</v>
      </c>
      <c r="D26" s="48">
        <v>190.9</v>
      </c>
      <c r="E26" s="54">
        <f t="shared" si="2"/>
        <v>102.41416309012877</v>
      </c>
      <c r="F26" s="48">
        <v>632.5</v>
      </c>
      <c r="G26" s="48">
        <f t="shared" si="0"/>
        <v>-441.6</v>
      </c>
      <c r="H26" s="49">
        <v>21083.3</v>
      </c>
    </row>
    <row r="27" spans="1:8" ht="27">
      <c r="A27" s="67" t="s">
        <v>123</v>
      </c>
      <c r="B27" s="12">
        <v>11200</v>
      </c>
      <c r="C27" s="46">
        <f>C28</f>
        <v>3210.3</v>
      </c>
      <c r="D27" s="46">
        <f>D28</f>
        <v>3282.9</v>
      </c>
      <c r="E27" s="46">
        <f t="shared" si="2"/>
        <v>102.26147089057098</v>
      </c>
      <c r="F27" s="46">
        <f>F28</f>
        <v>3110.4</v>
      </c>
      <c r="G27" s="46">
        <f t="shared" si="0"/>
        <v>172.5</v>
      </c>
      <c r="H27" s="52">
        <v>93.1</v>
      </c>
    </row>
    <row r="28" spans="1:8" ht="25.5">
      <c r="A28" s="68" t="s">
        <v>124</v>
      </c>
      <c r="B28" s="13">
        <v>11201</v>
      </c>
      <c r="C28" s="48">
        <v>3210.3</v>
      </c>
      <c r="D28" s="48">
        <v>3282.9</v>
      </c>
      <c r="E28" s="48">
        <f t="shared" si="2"/>
        <v>102.26147089057098</v>
      </c>
      <c r="F28" s="48">
        <v>3110.4</v>
      </c>
      <c r="G28" s="48">
        <f t="shared" si="0"/>
        <v>172.5</v>
      </c>
      <c r="H28" s="53">
        <v>93.1</v>
      </c>
    </row>
    <row r="29" spans="1:8" ht="25.5">
      <c r="A29" s="70" t="s">
        <v>125</v>
      </c>
      <c r="B29" s="21">
        <v>11300</v>
      </c>
      <c r="C29" s="50">
        <f aca="true" t="shared" si="3" ref="C29:H29">C30</f>
        <v>96.7</v>
      </c>
      <c r="D29" s="50">
        <f t="shared" si="3"/>
        <v>96.7</v>
      </c>
      <c r="E29" s="50">
        <f t="shared" si="3"/>
        <v>0</v>
      </c>
      <c r="F29" s="50">
        <f t="shared" si="3"/>
        <v>26.3</v>
      </c>
      <c r="G29" s="50">
        <f t="shared" si="3"/>
        <v>70.4</v>
      </c>
      <c r="H29" s="50">
        <f t="shared" si="3"/>
        <v>0</v>
      </c>
    </row>
    <row r="30" spans="1:8" ht="25.5">
      <c r="A30" s="68" t="s">
        <v>126</v>
      </c>
      <c r="B30" s="13">
        <v>11302</v>
      </c>
      <c r="C30" s="48">
        <v>96.7</v>
      </c>
      <c r="D30" s="48">
        <v>96.7</v>
      </c>
      <c r="E30" s="48"/>
      <c r="F30" s="48">
        <v>26.3</v>
      </c>
      <c r="G30" s="48">
        <f>D30-F30</f>
        <v>70.4</v>
      </c>
      <c r="H30" s="53">
        <v>0</v>
      </c>
    </row>
    <row r="31" spans="1:8" ht="27">
      <c r="A31" s="67" t="s">
        <v>127</v>
      </c>
      <c r="B31" s="12">
        <v>11400</v>
      </c>
      <c r="C31" s="46">
        <f>C32+C33+C34</f>
        <v>9623.9</v>
      </c>
      <c r="D31" s="46">
        <f>D32+D33+D34</f>
        <v>9822.8</v>
      </c>
      <c r="E31" s="46">
        <f>D31/C31*100</f>
        <v>102.06672970417398</v>
      </c>
      <c r="F31" s="46">
        <f>F32+F33+F34</f>
        <v>12550.8</v>
      </c>
      <c r="G31" s="46">
        <f t="shared" si="0"/>
        <v>-2728</v>
      </c>
      <c r="H31" s="52">
        <v>0</v>
      </c>
    </row>
    <row r="32" spans="1:8" ht="25.5">
      <c r="A32" s="68" t="s">
        <v>128</v>
      </c>
      <c r="B32" s="13">
        <v>11402</v>
      </c>
      <c r="C32" s="48">
        <v>2669.2</v>
      </c>
      <c r="D32" s="48">
        <v>2706.1</v>
      </c>
      <c r="E32" s="48">
        <f>D32/C32*100</f>
        <v>101.3824366851491</v>
      </c>
      <c r="F32" s="48">
        <v>2465.1</v>
      </c>
      <c r="G32" s="48">
        <f t="shared" si="0"/>
        <v>241</v>
      </c>
      <c r="H32" s="53">
        <v>0</v>
      </c>
    </row>
    <row r="33" spans="1:8" ht="38.25">
      <c r="A33" s="68" t="s">
        <v>129</v>
      </c>
      <c r="B33" s="13">
        <v>11406</v>
      </c>
      <c r="C33" s="48">
        <v>6954.7</v>
      </c>
      <c r="D33" s="48">
        <v>7116.7</v>
      </c>
      <c r="E33" s="48">
        <f>D33/C33*100</f>
        <v>102.32936000115029</v>
      </c>
      <c r="F33" s="48">
        <v>7873.9</v>
      </c>
      <c r="G33" s="48">
        <f>D33-F33</f>
        <v>-757.1999999999998</v>
      </c>
      <c r="H33" s="53">
        <v>0</v>
      </c>
    </row>
    <row r="34" spans="1:8" ht="34.5" customHeight="1">
      <c r="A34" s="71" t="s">
        <v>130</v>
      </c>
      <c r="B34" s="13">
        <v>11406</v>
      </c>
      <c r="C34" s="48">
        <v>0</v>
      </c>
      <c r="D34" s="48">
        <v>0</v>
      </c>
      <c r="E34" s="48">
        <v>0</v>
      </c>
      <c r="F34" s="48">
        <v>2211.8</v>
      </c>
      <c r="G34" s="48">
        <f>D34-F34</f>
        <v>-2211.8</v>
      </c>
      <c r="H34" s="53">
        <v>0</v>
      </c>
    </row>
    <row r="35" spans="1:8" ht="27">
      <c r="A35" s="67" t="s">
        <v>131</v>
      </c>
      <c r="B35" s="12">
        <v>11600</v>
      </c>
      <c r="C35" s="46">
        <v>4165.5</v>
      </c>
      <c r="D35" s="46">
        <v>3751.1</v>
      </c>
      <c r="E35" s="46">
        <f>D35/C35*100</f>
        <v>90.05161445204656</v>
      </c>
      <c r="F35" s="46">
        <v>3528.7</v>
      </c>
      <c r="G35" s="46">
        <f t="shared" si="0"/>
        <v>222.4000000000001</v>
      </c>
      <c r="H35" s="52">
        <v>90.6</v>
      </c>
    </row>
    <row r="36" spans="1:8" ht="27">
      <c r="A36" s="67" t="s">
        <v>132</v>
      </c>
      <c r="B36" s="12">
        <v>11700</v>
      </c>
      <c r="C36" s="46">
        <v>0</v>
      </c>
      <c r="D36" s="46">
        <v>6.6</v>
      </c>
      <c r="E36" s="50">
        <v>0</v>
      </c>
      <c r="F36" s="46">
        <v>50.8</v>
      </c>
      <c r="G36" s="46">
        <f t="shared" si="0"/>
        <v>-44.199999999999996</v>
      </c>
      <c r="H36" s="52">
        <v>0</v>
      </c>
    </row>
    <row r="37" spans="1:8" ht="12.75">
      <c r="A37" s="72" t="s">
        <v>133</v>
      </c>
      <c r="B37" s="11">
        <v>20000</v>
      </c>
      <c r="C37" s="44">
        <f>C38+C44+C43</f>
        <v>503974.9</v>
      </c>
      <c r="D37" s="44">
        <f>D38+D43+D44</f>
        <v>501253.1</v>
      </c>
      <c r="E37" s="44">
        <f aca="true" t="shared" si="4" ref="E37:E42">D37/C37*100</f>
        <v>99.45993342128745</v>
      </c>
      <c r="F37" s="44">
        <f>F38+F43+F44</f>
        <v>422915</v>
      </c>
      <c r="G37" s="44">
        <f t="shared" si="0"/>
        <v>78338.09999999998</v>
      </c>
      <c r="H37" s="57">
        <v>99.9</v>
      </c>
    </row>
    <row r="38" spans="1:8" ht="25.5">
      <c r="A38" s="68" t="s">
        <v>134</v>
      </c>
      <c r="B38" s="13">
        <v>20200</v>
      </c>
      <c r="C38" s="48">
        <f>C39+C40+C41+C42</f>
        <v>503974.9</v>
      </c>
      <c r="D38" s="48">
        <f>D39+D40+D41+D42</f>
        <v>498247.1</v>
      </c>
      <c r="E38" s="48">
        <f t="shared" si="4"/>
        <v>98.86347514528997</v>
      </c>
      <c r="F38" s="48">
        <f>F39+F40+F41+F42</f>
        <v>422969</v>
      </c>
      <c r="G38" s="48">
        <f t="shared" si="0"/>
        <v>75278.09999999998</v>
      </c>
      <c r="H38" s="58">
        <v>99.9</v>
      </c>
    </row>
    <row r="39" spans="1:8" ht="12.75">
      <c r="A39" s="68" t="s">
        <v>135</v>
      </c>
      <c r="B39" s="13">
        <v>20201</v>
      </c>
      <c r="C39" s="48">
        <v>67649.9</v>
      </c>
      <c r="D39" s="48">
        <v>67649.9</v>
      </c>
      <c r="E39" s="48">
        <f t="shared" si="4"/>
        <v>100</v>
      </c>
      <c r="F39" s="48">
        <v>76959</v>
      </c>
      <c r="G39" s="48">
        <f>D39-F39</f>
        <v>-9309.100000000006</v>
      </c>
      <c r="H39" s="58">
        <v>100</v>
      </c>
    </row>
    <row r="40" spans="1:8" ht="12.75">
      <c r="A40" s="68" t="s">
        <v>136</v>
      </c>
      <c r="B40" s="13">
        <v>20202</v>
      </c>
      <c r="C40" s="48">
        <v>96886.6</v>
      </c>
      <c r="D40" s="48">
        <v>92142.7</v>
      </c>
      <c r="E40" s="48">
        <f t="shared" si="4"/>
        <v>95.10365726529777</v>
      </c>
      <c r="F40" s="48">
        <v>41179</v>
      </c>
      <c r="G40" s="48">
        <f>D40-F40</f>
        <v>50963.7</v>
      </c>
      <c r="H40" s="58">
        <v>99.1</v>
      </c>
    </row>
    <row r="41" spans="1:8" ht="12.75">
      <c r="A41" s="68" t="s">
        <v>137</v>
      </c>
      <c r="B41" s="13">
        <v>20203</v>
      </c>
      <c r="C41" s="48">
        <v>338609</v>
      </c>
      <c r="D41" s="48">
        <v>337625.1</v>
      </c>
      <c r="E41" s="48">
        <f t="shared" si="4"/>
        <v>99.70942886928582</v>
      </c>
      <c r="F41" s="48">
        <v>304005.3</v>
      </c>
      <c r="G41" s="48">
        <f>D41-F41</f>
        <v>33619.79999999999</v>
      </c>
      <c r="H41" s="58">
        <v>100</v>
      </c>
    </row>
    <row r="42" spans="1:8" ht="12.75">
      <c r="A42" s="68" t="s">
        <v>138</v>
      </c>
      <c r="B42" s="13">
        <v>20204</v>
      </c>
      <c r="C42" s="48">
        <v>829.4</v>
      </c>
      <c r="D42" s="48">
        <v>829.4</v>
      </c>
      <c r="E42" s="48">
        <f t="shared" si="4"/>
        <v>100</v>
      </c>
      <c r="F42" s="48">
        <v>825.7</v>
      </c>
      <c r="G42" s="48">
        <f>D42-F42</f>
        <v>3.699999999999932</v>
      </c>
      <c r="H42" s="58">
        <v>98.1</v>
      </c>
    </row>
    <row r="43" spans="1:8" ht="25.5">
      <c r="A43" s="68" t="s">
        <v>139</v>
      </c>
      <c r="B43" s="13">
        <v>20700</v>
      </c>
      <c r="C43" s="48">
        <v>0</v>
      </c>
      <c r="D43" s="48">
        <v>3102.9</v>
      </c>
      <c r="E43" s="48">
        <v>0</v>
      </c>
      <c r="F43" s="48">
        <v>2</v>
      </c>
      <c r="G43" s="48">
        <f>D43-F43</f>
        <v>3100.9</v>
      </c>
      <c r="H43" s="58">
        <v>0</v>
      </c>
    </row>
    <row r="44" spans="1:8" ht="12.75">
      <c r="A44" s="68" t="s">
        <v>140</v>
      </c>
      <c r="B44" s="13">
        <v>21900</v>
      </c>
      <c r="C44" s="48">
        <v>0</v>
      </c>
      <c r="D44" s="48">
        <v>-96.9</v>
      </c>
      <c r="E44" s="50">
        <v>0</v>
      </c>
      <c r="F44" s="48">
        <v>-56</v>
      </c>
      <c r="G44" s="48">
        <f t="shared" si="0"/>
        <v>-40.900000000000006</v>
      </c>
      <c r="H44" s="58">
        <v>0</v>
      </c>
    </row>
    <row r="45" spans="1:8" ht="14.25">
      <c r="A45" s="73" t="s">
        <v>141</v>
      </c>
      <c r="B45" s="59">
        <v>85000</v>
      </c>
      <c r="C45" s="60">
        <f>C3+C37</f>
        <v>727496</v>
      </c>
      <c r="D45" s="60">
        <f>D3+D37</f>
        <v>754198</v>
      </c>
      <c r="E45" s="60">
        <f>D45/C45*100</f>
        <v>103.67039818775636</v>
      </c>
      <c r="F45" s="60">
        <f>F3+F37</f>
        <v>645819</v>
      </c>
      <c r="G45" s="60">
        <f t="shared" si="0"/>
        <v>108379</v>
      </c>
      <c r="H45" s="61">
        <v>104.3</v>
      </c>
    </row>
    <row r="46" spans="1:8" s="27" customFormat="1" ht="12.75">
      <c r="A46" s="23" t="s">
        <v>2</v>
      </c>
      <c r="B46" s="24"/>
      <c r="C46" s="25"/>
      <c r="D46" s="25"/>
      <c r="E46" s="25"/>
      <c r="F46" s="25"/>
      <c r="G46" s="26"/>
      <c r="H46" s="25"/>
    </row>
    <row r="47" spans="1:8" s="30" customFormat="1" ht="12.75">
      <c r="A47" s="28" t="s">
        <v>3</v>
      </c>
      <c r="B47" s="29" t="s">
        <v>4</v>
      </c>
      <c r="C47" s="42">
        <f>SUM(C48:C54)</f>
        <v>57874.9</v>
      </c>
      <c r="D47" s="42">
        <f>SUM(D48:D54)</f>
        <v>56464.1</v>
      </c>
      <c r="E47" s="42">
        <f aca="true" t="shared" si="5" ref="E47:E59">D47/C47*100</f>
        <v>97.56232840143136</v>
      </c>
      <c r="F47" s="42">
        <f>SUM(F48:F54)</f>
        <v>54123.3</v>
      </c>
      <c r="G47" s="42">
        <f>SUM(G48:G54)</f>
        <v>2340.800000000001</v>
      </c>
      <c r="H47" s="42">
        <v>97.8</v>
      </c>
    </row>
    <row r="48" spans="1:8" ht="51">
      <c r="A48" s="4" t="s">
        <v>5</v>
      </c>
      <c r="B48" s="15" t="s">
        <v>6</v>
      </c>
      <c r="C48" s="20">
        <v>5111.7</v>
      </c>
      <c r="D48" s="20">
        <v>4991.4</v>
      </c>
      <c r="E48" s="20">
        <f t="shared" si="5"/>
        <v>97.64657550325722</v>
      </c>
      <c r="F48" s="20">
        <v>4500.7</v>
      </c>
      <c r="G48" s="20">
        <f aca="true" t="shared" si="6" ref="G48:G54">SUM(D48-F48)</f>
        <v>490.6999999999998</v>
      </c>
      <c r="H48" s="20">
        <v>95.9</v>
      </c>
    </row>
    <row r="49" spans="1:8" ht="51">
      <c r="A49" s="4" t="s">
        <v>7</v>
      </c>
      <c r="B49" s="15" t="s">
        <v>8</v>
      </c>
      <c r="C49" s="20">
        <v>27171.3</v>
      </c>
      <c r="D49" s="20">
        <v>27108.2</v>
      </c>
      <c r="E49" s="20">
        <f>D49/C49*100</f>
        <v>99.76776966873135</v>
      </c>
      <c r="F49" s="20">
        <v>27094</v>
      </c>
      <c r="G49" s="20">
        <f>SUM(D49-F49)</f>
        <v>14.200000000000728</v>
      </c>
      <c r="H49" s="20">
        <v>98.6</v>
      </c>
    </row>
    <row r="50" spans="1:8" ht="12.75">
      <c r="A50" s="4" t="s">
        <v>76</v>
      </c>
      <c r="B50" s="22" t="s">
        <v>77</v>
      </c>
      <c r="C50" s="20">
        <v>28.2</v>
      </c>
      <c r="D50" s="20">
        <v>3.9</v>
      </c>
      <c r="E50" s="20">
        <f>D50/C50*100</f>
        <v>13.829787234042554</v>
      </c>
      <c r="F50" s="20">
        <v>0</v>
      </c>
      <c r="G50" s="20">
        <f t="shared" si="6"/>
        <v>3.9</v>
      </c>
      <c r="H50" s="20">
        <v>0</v>
      </c>
    </row>
    <row r="51" spans="1:8" ht="38.25">
      <c r="A51" s="4" t="s">
        <v>9</v>
      </c>
      <c r="B51" s="15" t="s">
        <v>10</v>
      </c>
      <c r="C51" s="20">
        <v>10220.1</v>
      </c>
      <c r="D51" s="20">
        <v>10207.1</v>
      </c>
      <c r="E51" s="20">
        <f t="shared" si="5"/>
        <v>99.8727996790638</v>
      </c>
      <c r="F51" s="20">
        <v>9561.6</v>
      </c>
      <c r="G51" s="20">
        <f t="shared" si="6"/>
        <v>645.5</v>
      </c>
      <c r="H51" s="20">
        <v>99.7</v>
      </c>
    </row>
    <row r="52" spans="1:8" ht="12.75">
      <c r="A52" s="4" t="s">
        <v>78</v>
      </c>
      <c r="B52" s="22" t="s">
        <v>79</v>
      </c>
      <c r="C52" s="20">
        <v>1298</v>
      </c>
      <c r="D52" s="20">
        <v>1297.9</v>
      </c>
      <c r="E52" s="20">
        <f t="shared" si="5"/>
        <v>99.99229583975348</v>
      </c>
      <c r="F52" s="20">
        <v>0</v>
      </c>
      <c r="G52" s="20">
        <f t="shared" si="6"/>
        <v>1297.9</v>
      </c>
      <c r="H52" s="20">
        <v>0</v>
      </c>
    </row>
    <row r="53" spans="1:8" ht="12.75">
      <c r="A53" s="4" t="s">
        <v>11</v>
      </c>
      <c r="B53" s="16" t="s">
        <v>52</v>
      </c>
      <c r="C53" s="20">
        <v>3.7</v>
      </c>
      <c r="D53" s="20">
        <v>0</v>
      </c>
      <c r="E53" s="20">
        <f t="shared" si="5"/>
        <v>0</v>
      </c>
      <c r="F53" s="20">
        <v>0</v>
      </c>
      <c r="G53" s="20">
        <f t="shared" si="6"/>
        <v>0</v>
      </c>
      <c r="H53" s="20">
        <v>0</v>
      </c>
    </row>
    <row r="54" spans="1:8" ht="12.75">
      <c r="A54" s="4" t="s">
        <v>12</v>
      </c>
      <c r="B54" s="16" t="s">
        <v>55</v>
      </c>
      <c r="C54" s="20">
        <v>14041.9</v>
      </c>
      <c r="D54" s="20">
        <v>12855.6</v>
      </c>
      <c r="E54" s="20">
        <f t="shared" si="5"/>
        <v>91.55171308726028</v>
      </c>
      <c r="F54" s="20">
        <v>12967</v>
      </c>
      <c r="G54" s="20">
        <f t="shared" si="6"/>
        <v>-111.39999999999964</v>
      </c>
      <c r="H54" s="20">
        <v>95.5</v>
      </c>
    </row>
    <row r="55" spans="1:8" ht="12.75">
      <c r="A55" s="28" t="s">
        <v>90</v>
      </c>
      <c r="B55" s="39" t="s">
        <v>87</v>
      </c>
      <c r="C55" s="42">
        <f>SUM(C56:C56)</f>
        <v>33</v>
      </c>
      <c r="D55" s="42">
        <f>SUM(D56:D56)</f>
        <v>33</v>
      </c>
      <c r="E55" s="42">
        <f>D55/C55*100</f>
        <v>100</v>
      </c>
      <c r="F55" s="42">
        <f>SUM(F56:F56)</f>
        <v>0</v>
      </c>
      <c r="G55" s="42">
        <f>SUM(G56:G56)</f>
        <v>33</v>
      </c>
      <c r="H55" s="42">
        <v>0</v>
      </c>
    </row>
    <row r="56" spans="1:8" ht="12.75">
      <c r="A56" s="4" t="s">
        <v>89</v>
      </c>
      <c r="B56" s="38" t="s">
        <v>88</v>
      </c>
      <c r="C56" s="20">
        <v>33</v>
      </c>
      <c r="D56" s="20">
        <v>33</v>
      </c>
      <c r="E56" s="20">
        <f>D56/C56*100</f>
        <v>100</v>
      </c>
      <c r="F56" s="20">
        <v>0</v>
      </c>
      <c r="G56" s="20">
        <f>SUM(D56-F56)</f>
        <v>33</v>
      </c>
      <c r="H56" s="20">
        <v>0</v>
      </c>
    </row>
    <row r="57" spans="1:8" s="30" customFormat="1" ht="25.5">
      <c r="A57" s="28" t="s">
        <v>13</v>
      </c>
      <c r="B57" s="29" t="s">
        <v>14</v>
      </c>
      <c r="C57" s="42">
        <f>SUM(C58:C58)</f>
        <v>374</v>
      </c>
      <c r="D57" s="42">
        <f>SUM(D58:D58)</f>
        <v>373.7</v>
      </c>
      <c r="E57" s="42">
        <f t="shared" si="5"/>
        <v>99.91978609625669</v>
      </c>
      <c r="F57" s="42">
        <f>SUM(F58:F58)</f>
        <v>79.9</v>
      </c>
      <c r="G57" s="42">
        <f>SUM(G58:G58)</f>
        <v>293.79999999999995</v>
      </c>
      <c r="H57" s="42">
        <v>61.5</v>
      </c>
    </row>
    <row r="58" spans="1:8" ht="38.25">
      <c r="A58" s="4" t="s">
        <v>56</v>
      </c>
      <c r="B58" s="16" t="s">
        <v>15</v>
      </c>
      <c r="C58" s="20">
        <v>374</v>
      </c>
      <c r="D58" s="20">
        <v>373.7</v>
      </c>
      <c r="E58" s="20">
        <f t="shared" si="5"/>
        <v>99.91978609625669</v>
      </c>
      <c r="F58" s="20">
        <v>79.9</v>
      </c>
      <c r="G58" s="20">
        <f>SUM(D58-F58)</f>
        <v>293.79999999999995</v>
      </c>
      <c r="H58" s="20">
        <v>61.5</v>
      </c>
    </row>
    <row r="59" spans="1:8" s="30" customFormat="1" ht="12.75">
      <c r="A59" s="28" t="s">
        <v>16</v>
      </c>
      <c r="B59" s="29" t="s">
        <v>17</v>
      </c>
      <c r="C59" s="42">
        <f>SUM(C60:C62)</f>
        <v>15651.400000000001</v>
      </c>
      <c r="D59" s="42">
        <f>SUM(D60:D62)</f>
        <v>10282.3</v>
      </c>
      <c r="E59" s="42">
        <f t="shared" si="5"/>
        <v>65.69572051062524</v>
      </c>
      <c r="F59" s="42">
        <f>SUM(F60:F62)</f>
        <v>3538.5</v>
      </c>
      <c r="G59" s="42">
        <f>SUM(G60:G62)</f>
        <v>6743.799999999999</v>
      </c>
      <c r="H59" s="42">
        <v>50.9</v>
      </c>
    </row>
    <row r="60" spans="1:8" ht="12.75">
      <c r="A60" s="4" t="s">
        <v>18</v>
      </c>
      <c r="B60" s="15" t="s">
        <v>19</v>
      </c>
      <c r="C60" s="20">
        <v>4294.2</v>
      </c>
      <c r="D60" s="20">
        <v>4258</v>
      </c>
      <c r="E60" s="20">
        <f>D60/C60*100</f>
        <v>99.15700246844581</v>
      </c>
      <c r="F60" s="20">
        <v>1699.1</v>
      </c>
      <c r="G60" s="20">
        <f>SUM(D60-F60)</f>
        <v>2558.9</v>
      </c>
      <c r="H60" s="20">
        <v>97.4</v>
      </c>
    </row>
    <row r="61" spans="1:8" ht="12.75">
      <c r="A61" s="4" t="s">
        <v>144</v>
      </c>
      <c r="B61" s="16" t="s">
        <v>54</v>
      </c>
      <c r="C61" s="20">
        <v>10872.5</v>
      </c>
      <c r="D61" s="20">
        <v>5755.4</v>
      </c>
      <c r="E61" s="20">
        <f aca="true" t="shared" si="7" ref="E61:E94">D61/C61*100</f>
        <v>52.935387445389736</v>
      </c>
      <c r="F61" s="20">
        <v>1330.5</v>
      </c>
      <c r="G61" s="20">
        <f>SUM(D61-F61)</f>
        <v>4424.9</v>
      </c>
      <c r="H61" s="20">
        <v>29.1</v>
      </c>
    </row>
    <row r="62" spans="1:8" ht="12.75">
      <c r="A62" s="4" t="s">
        <v>20</v>
      </c>
      <c r="B62" s="15" t="s">
        <v>21</v>
      </c>
      <c r="C62" s="20">
        <v>484.7</v>
      </c>
      <c r="D62" s="20">
        <v>268.9</v>
      </c>
      <c r="E62" s="20">
        <f t="shared" si="7"/>
        <v>55.477615019599746</v>
      </c>
      <c r="F62" s="20">
        <v>508.9</v>
      </c>
      <c r="G62" s="20">
        <f>SUM(D62-F62)</f>
        <v>-240</v>
      </c>
      <c r="H62" s="20">
        <v>79.3</v>
      </c>
    </row>
    <row r="63" spans="1:8" s="30" customFormat="1" ht="12.75">
      <c r="A63" s="28" t="s">
        <v>22</v>
      </c>
      <c r="B63" s="29" t="s">
        <v>23</v>
      </c>
      <c r="C63" s="42">
        <f>SUM(C64:C66)</f>
        <v>48067.1</v>
      </c>
      <c r="D63" s="42">
        <f>SUM(D64:D66)</f>
        <v>11840.699999999999</v>
      </c>
      <c r="E63" s="42">
        <f>D63/C63*100</f>
        <v>24.633689155368224</v>
      </c>
      <c r="F63" s="42">
        <f>SUM(F64:F66)</f>
        <v>4955.5</v>
      </c>
      <c r="G63" s="42">
        <f>SUM(G64:G66)</f>
        <v>6885.199999999999</v>
      </c>
      <c r="H63" s="42">
        <v>97.7</v>
      </c>
    </row>
    <row r="64" spans="1:8" ht="12.75">
      <c r="A64" s="4" t="s">
        <v>73</v>
      </c>
      <c r="B64" s="22" t="s">
        <v>72</v>
      </c>
      <c r="C64" s="20">
        <v>95</v>
      </c>
      <c r="D64" s="20">
        <v>63.9</v>
      </c>
      <c r="E64" s="20">
        <f t="shared" si="7"/>
        <v>67.26315789473684</v>
      </c>
      <c r="F64" s="20">
        <v>75.4</v>
      </c>
      <c r="G64" s="20">
        <f>SUM(D64-F64)</f>
        <v>-11.500000000000007</v>
      </c>
      <c r="H64" s="20">
        <v>71.1</v>
      </c>
    </row>
    <row r="65" spans="1:8" ht="12.75">
      <c r="A65" s="4" t="s">
        <v>24</v>
      </c>
      <c r="B65" s="15" t="s">
        <v>25</v>
      </c>
      <c r="C65" s="20">
        <v>39117.7</v>
      </c>
      <c r="D65" s="20">
        <v>2934.5</v>
      </c>
      <c r="E65" s="20">
        <f t="shared" si="7"/>
        <v>7.501719170605635</v>
      </c>
      <c r="F65" s="20">
        <v>2345.3</v>
      </c>
      <c r="G65" s="20">
        <f>SUM(D65-F65)</f>
        <v>589.1999999999998</v>
      </c>
      <c r="H65" s="20">
        <v>97.5</v>
      </c>
    </row>
    <row r="66" spans="1:8" ht="25.5">
      <c r="A66" s="4" t="s">
        <v>93</v>
      </c>
      <c r="B66" s="22" t="s">
        <v>80</v>
      </c>
      <c r="C66" s="20">
        <v>8854.4</v>
      </c>
      <c r="D66" s="20">
        <v>8842.3</v>
      </c>
      <c r="E66" s="20">
        <f t="shared" si="7"/>
        <v>99.86334477773762</v>
      </c>
      <c r="F66" s="20">
        <v>2534.8</v>
      </c>
      <c r="G66" s="20">
        <f>SUM(D66-F66)</f>
        <v>6307.499999999999</v>
      </c>
      <c r="H66" s="20">
        <v>99</v>
      </c>
    </row>
    <row r="67" spans="1:8" ht="12.75">
      <c r="A67" s="28" t="s">
        <v>81</v>
      </c>
      <c r="B67" s="37" t="s">
        <v>82</v>
      </c>
      <c r="C67" s="42">
        <f>SUM(C68:C69)</f>
        <v>239</v>
      </c>
      <c r="D67" s="42">
        <f>SUM(D68:D69)</f>
        <v>239</v>
      </c>
      <c r="E67" s="42">
        <f>D67/C67*100</f>
        <v>100</v>
      </c>
      <c r="F67" s="42">
        <f>SUM(F68:F69)</f>
        <v>0</v>
      </c>
      <c r="G67" s="42">
        <f>SUM(G68:G69)</f>
        <v>239</v>
      </c>
      <c r="H67" s="42">
        <v>0</v>
      </c>
    </row>
    <row r="68" spans="1:8" ht="12.75">
      <c r="A68" s="4" t="s">
        <v>84</v>
      </c>
      <c r="B68" s="22" t="s">
        <v>83</v>
      </c>
      <c r="C68" s="20">
        <v>203</v>
      </c>
      <c r="D68" s="20">
        <v>203</v>
      </c>
      <c r="E68" s="20">
        <f>D68/C68*100</f>
        <v>100</v>
      </c>
      <c r="F68" s="20">
        <v>0</v>
      </c>
      <c r="G68" s="20">
        <f>SUM(D68-F68)</f>
        <v>203</v>
      </c>
      <c r="H68" s="20">
        <v>0</v>
      </c>
    </row>
    <row r="69" spans="1:8" ht="18.75" customHeight="1">
      <c r="A69" s="4" t="s">
        <v>86</v>
      </c>
      <c r="B69" s="22" t="s">
        <v>85</v>
      </c>
      <c r="C69" s="20">
        <v>36</v>
      </c>
      <c r="D69" s="20">
        <v>36</v>
      </c>
      <c r="E69" s="20">
        <f>D69/C69*100</f>
        <v>100</v>
      </c>
      <c r="F69" s="20">
        <v>0</v>
      </c>
      <c r="G69" s="20">
        <f>SUM(D69-F69)</f>
        <v>36</v>
      </c>
      <c r="H69" s="20">
        <v>0</v>
      </c>
    </row>
    <row r="70" spans="1:8" s="30" customFormat="1" ht="12.75">
      <c r="A70" s="28" t="s">
        <v>26</v>
      </c>
      <c r="B70" s="29" t="s">
        <v>27</v>
      </c>
      <c r="C70" s="42">
        <f>SUM(C71:C75)</f>
        <v>462791.8</v>
      </c>
      <c r="D70" s="42">
        <f>SUM(D71:D75)</f>
        <v>457966.9</v>
      </c>
      <c r="E70" s="42">
        <f t="shared" si="7"/>
        <v>98.95743615163451</v>
      </c>
      <c r="F70" s="42">
        <f>SUM(F71:F75)</f>
        <v>431698</v>
      </c>
      <c r="G70" s="42">
        <f>SUM(G71:G75)</f>
        <v>26268.89999999997</v>
      </c>
      <c r="H70" s="42">
        <v>99.5</v>
      </c>
    </row>
    <row r="71" spans="1:8" ht="12.75">
      <c r="A71" s="4" t="s">
        <v>28</v>
      </c>
      <c r="B71" s="15" t="s">
        <v>29</v>
      </c>
      <c r="C71" s="20">
        <v>120216.9</v>
      </c>
      <c r="D71" s="20">
        <v>120216.9</v>
      </c>
      <c r="E71" s="20">
        <f t="shared" si="7"/>
        <v>100</v>
      </c>
      <c r="F71" s="20">
        <v>113769.3</v>
      </c>
      <c r="G71" s="20">
        <f>SUM(D71-F71)</f>
        <v>6447.599999999991</v>
      </c>
      <c r="H71" s="20">
        <v>100</v>
      </c>
    </row>
    <row r="72" spans="1:8" ht="12.75">
      <c r="A72" s="4" t="s">
        <v>30</v>
      </c>
      <c r="B72" s="15" t="s">
        <v>31</v>
      </c>
      <c r="C72" s="20">
        <v>324597.9</v>
      </c>
      <c r="D72" s="20">
        <v>319837.1</v>
      </c>
      <c r="E72" s="20">
        <f t="shared" si="7"/>
        <v>98.53332384467058</v>
      </c>
      <c r="F72" s="20">
        <v>300259</v>
      </c>
      <c r="G72" s="20">
        <f>SUM(D72-F72)</f>
        <v>19578.099999999977</v>
      </c>
      <c r="H72" s="20">
        <v>99.3</v>
      </c>
    </row>
    <row r="73" spans="1:8" ht="12.75">
      <c r="A73" s="4" t="s">
        <v>145</v>
      </c>
      <c r="B73" s="15" t="s">
        <v>57</v>
      </c>
      <c r="C73" s="20">
        <v>27.8</v>
      </c>
      <c r="D73" s="20">
        <v>26.2</v>
      </c>
      <c r="E73" s="20">
        <f t="shared" si="7"/>
        <v>94.24460431654676</v>
      </c>
      <c r="F73" s="20">
        <v>57.7</v>
      </c>
      <c r="G73" s="20">
        <f>SUM(D73-F73)</f>
        <v>-31.500000000000004</v>
      </c>
      <c r="H73" s="20">
        <v>100</v>
      </c>
    </row>
    <row r="74" spans="1:8" ht="12.75">
      <c r="A74" s="4" t="s">
        <v>146</v>
      </c>
      <c r="B74" s="15" t="s">
        <v>32</v>
      </c>
      <c r="C74" s="20">
        <v>1314.6</v>
      </c>
      <c r="D74" s="20">
        <v>1314.3</v>
      </c>
      <c r="E74" s="20">
        <f t="shared" si="7"/>
        <v>99.97717937015061</v>
      </c>
      <c r="F74" s="20">
        <v>1420.2</v>
      </c>
      <c r="G74" s="20">
        <f>SUM(D74-F74)</f>
        <v>-105.90000000000009</v>
      </c>
      <c r="H74" s="20">
        <v>98</v>
      </c>
    </row>
    <row r="75" spans="1:8" ht="12.75">
      <c r="A75" s="4" t="s">
        <v>33</v>
      </c>
      <c r="B75" s="16" t="s">
        <v>34</v>
      </c>
      <c r="C75" s="20">
        <v>16634.6</v>
      </c>
      <c r="D75" s="20">
        <v>16572.4</v>
      </c>
      <c r="E75" s="20">
        <f t="shared" si="7"/>
        <v>99.62608057903408</v>
      </c>
      <c r="F75" s="20">
        <v>16191.8</v>
      </c>
      <c r="G75" s="20">
        <f>SUM(D75-F75)</f>
        <v>380.6000000000022</v>
      </c>
      <c r="H75" s="20">
        <v>99.2</v>
      </c>
    </row>
    <row r="76" spans="1:8" s="30" customFormat="1" ht="12.75">
      <c r="A76" s="28" t="s">
        <v>58</v>
      </c>
      <c r="B76" s="29" t="s">
        <v>35</v>
      </c>
      <c r="C76" s="42">
        <f>SUM(C77:C78)</f>
        <v>44478.5</v>
      </c>
      <c r="D76" s="42">
        <f>SUM(D77:D78)</f>
        <v>44464</v>
      </c>
      <c r="E76" s="42">
        <f t="shared" si="7"/>
        <v>99.9673999797655</v>
      </c>
      <c r="F76" s="42">
        <f>SUM(F77:F78)</f>
        <v>42664.200000000004</v>
      </c>
      <c r="G76" s="42">
        <f>SUM(G77:G78)</f>
        <v>1799.7999999999938</v>
      </c>
      <c r="H76" s="42">
        <v>99.3</v>
      </c>
    </row>
    <row r="77" spans="1:8" ht="12.75">
      <c r="A77" s="4" t="s">
        <v>36</v>
      </c>
      <c r="B77" s="15" t="s">
        <v>37</v>
      </c>
      <c r="C77" s="20">
        <v>34071.3</v>
      </c>
      <c r="D77" s="20">
        <v>34071.2</v>
      </c>
      <c r="E77" s="20">
        <f t="shared" si="7"/>
        <v>99.99970649784422</v>
      </c>
      <c r="F77" s="20">
        <v>32933.3</v>
      </c>
      <c r="G77" s="20">
        <f>SUM(D77-F77)</f>
        <v>1137.8999999999942</v>
      </c>
      <c r="H77" s="20">
        <v>99.7</v>
      </c>
    </row>
    <row r="78" spans="1:8" ht="25.5">
      <c r="A78" s="4" t="s">
        <v>59</v>
      </c>
      <c r="B78" s="16" t="s">
        <v>39</v>
      </c>
      <c r="C78" s="20">
        <v>10407.2</v>
      </c>
      <c r="D78" s="20">
        <v>10392.8</v>
      </c>
      <c r="E78" s="20">
        <f t="shared" si="7"/>
        <v>99.8616342532093</v>
      </c>
      <c r="F78" s="20">
        <v>9730.9</v>
      </c>
      <c r="G78" s="20">
        <f>SUM(D78-F78)</f>
        <v>661.8999999999996</v>
      </c>
      <c r="H78" s="20">
        <v>98.1</v>
      </c>
    </row>
    <row r="79" spans="1:8" s="30" customFormat="1" ht="12.75">
      <c r="A79" s="28" t="s">
        <v>40</v>
      </c>
      <c r="B79" s="29" t="s">
        <v>41</v>
      </c>
      <c r="C79" s="42">
        <f>SUM(C80:C83)</f>
        <v>72624.59999999999</v>
      </c>
      <c r="D79" s="42">
        <f>SUM(D80:D83)</f>
        <v>72470.09999999999</v>
      </c>
      <c r="E79" s="42">
        <f t="shared" si="7"/>
        <v>99.78726216736477</v>
      </c>
      <c r="F79" s="42">
        <f>SUM(F80:F83)</f>
        <v>34041.3</v>
      </c>
      <c r="G79" s="42">
        <f>SUM(G80:G83)</f>
        <v>38428.799999999996</v>
      </c>
      <c r="H79" s="42">
        <v>99.7</v>
      </c>
    </row>
    <row r="80" spans="1:8" ht="12.75">
      <c r="A80" s="4" t="s">
        <v>42</v>
      </c>
      <c r="B80" s="15">
        <v>1001</v>
      </c>
      <c r="C80" s="20">
        <v>3490</v>
      </c>
      <c r="D80" s="20">
        <v>3367.2</v>
      </c>
      <c r="E80" s="20">
        <f t="shared" si="7"/>
        <v>96.48137535816619</v>
      </c>
      <c r="F80" s="20">
        <v>3012.4</v>
      </c>
      <c r="G80" s="20">
        <f>SUM(D80-F80)</f>
        <v>354.7999999999997</v>
      </c>
      <c r="H80" s="20">
        <v>99.7</v>
      </c>
    </row>
    <row r="81" spans="1:8" ht="12.75">
      <c r="A81" s="4" t="s">
        <v>43</v>
      </c>
      <c r="B81" s="15" t="s">
        <v>44</v>
      </c>
      <c r="C81" s="20">
        <v>8097.4</v>
      </c>
      <c r="D81" s="20">
        <v>8091.2</v>
      </c>
      <c r="E81" s="20">
        <f t="shared" si="7"/>
        <v>99.92343221280905</v>
      </c>
      <c r="F81" s="20">
        <v>10856.4</v>
      </c>
      <c r="G81" s="20">
        <f>SUM(D81-F81)</f>
        <v>-2765.2</v>
      </c>
      <c r="H81" s="20">
        <v>99.8</v>
      </c>
    </row>
    <row r="82" spans="1:8" ht="12.75">
      <c r="A82" s="4" t="s">
        <v>45</v>
      </c>
      <c r="B82" s="15" t="s">
        <v>46</v>
      </c>
      <c r="C82" s="20">
        <v>60737.2</v>
      </c>
      <c r="D82" s="20">
        <v>60711.7</v>
      </c>
      <c r="E82" s="20">
        <f t="shared" si="7"/>
        <v>99.95801584531391</v>
      </c>
      <c r="F82" s="20">
        <v>19892.5</v>
      </c>
      <c r="G82" s="20">
        <f>SUM(D82-F82)</f>
        <v>40819.2</v>
      </c>
      <c r="H82" s="20">
        <v>99.7</v>
      </c>
    </row>
    <row r="83" spans="1:8" ht="12.75">
      <c r="A83" s="4" t="s">
        <v>47</v>
      </c>
      <c r="B83" s="22">
        <v>1006</v>
      </c>
      <c r="C83" s="20">
        <v>300</v>
      </c>
      <c r="D83" s="20">
        <v>300</v>
      </c>
      <c r="E83" s="20">
        <f t="shared" si="7"/>
        <v>100</v>
      </c>
      <c r="F83" s="20">
        <v>280</v>
      </c>
      <c r="G83" s="20">
        <f>SUM(D83-F83)</f>
        <v>20</v>
      </c>
      <c r="H83" s="20">
        <v>100</v>
      </c>
    </row>
    <row r="84" spans="1:8" s="30" customFormat="1" ht="12.75">
      <c r="A84" s="28" t="s">
        <v>60</v>
      </c>
      <c r="B84" s="31" t="s">
        <v>48</v>
      </c>
      <c r="C84" s="42">
        <f>SUM(C85:C86)</f>
        <v>12978.3</v>
      </c>
      <c r="D84" s="42">
        <f>SUM(D85:D86)</f>
        <v>12977.1</v>
      </c>
      <c r="E84" s="42">
        <f t="shared" si="7"/>
        <v>99.99075379672223</v>
      </c>
      <c r="F84" s="42">
        <f>SUM(F85:F86)</f>
        <v>11582.599999999999</v>
      </c>
      <c r="G84" s="42">
        <f>SUM(G85:G86)</f>
        <v>1394.5000000000007</v>
      </c>
      <c r="H84" s="42">
        <v>100</v>
      </c>
    </row>
    <row r="85" spans="1:8" ht="12.75">
      <c r="A85" s="4" t="s">
        <v>61</v>
      </c>
      <c r="B85" s="16" t="s">
        <v>49</v>
      </c>
      <c r="C85" s="20">
        <v>11579</v>
      </c>
      <c r="D85" s="20">
        <v>11579</v>
      </c>
      <c r="E85" s="20">
        <f t="shared" si="7"/>
        <v>100</v>
      </c>
      <c r="F85" s="20">
        <v>10287.3</v>
      </c>
      <c r="G85" s="20">
        <f>SUM(D85-F85)</f>
        <v>1291.7000000000007</v>
      </c>
      <c r="H85" s="20">
        <v>100</v>
      </c>
    </row>
    <row r="86" spans="1:8" ht="12.75">
      <c r="A86" s="4" t="s">
        <v>74</v>
      </c>
      <c r="B86" s="38">
        <v>1105</v>
      </c>
      <c r="C86" s="20">
        <v>1399.3</v>
      </c>
      <c r="D86" s="20">
        <v>1398.1</v>
      </c>
      <c r="E86" s="20">
        <f t="shared" si="7"/>
        <v>99.91424283570356</v>
      </c>
      <c r="F86" s="20">
        <v>1295.3</v>
      </c>
      <c r="G86" s="20">
        <f>SUM(D86-F86)</f>
        <v>102.79999999999995</v>
      </c>
      <c r="H86" s="20">
        <v>100</v>
      </c>
    </row>
    <row r="87" spans="1:8" s="30" customFormat="1" ht="12.75">
      <c r="A87" s="28" t="s">
        <v>62</v>
      </c>
      <c r="B87" s="31" t="s">
        <v>63</v>
      </c>
      <c r="C87" s="42">
        <f>SUM(C88:C88)</f>
        <v>0</v>
      </c>
      <c r="D87" s="42">
        <f>SUM(D88:D88)</f>
        <v>0</v>
      </c>
      <c r="E87" s="42">
        <v>0</v>
      </c>
      <c r="F87" s="42">
        <f>SUM(F88:F88)</f>
        <v>316.9</v>
      </c>
      <c r="G87" s="42">
        <f>SUM(G88:G88)</f>
        <v>-316.9</v>
      </c>
      <c r="H87" s="42">
        <v>100</v>
      </c>
    </row>
    <row r="88" spans="1:8" ht="12.75">
      <c r="A88" s="4" t="s">
        <v>38</v>
      </c>
      <c r="B88" s="16" t="s">
        <v>64</v>
      </c>
      <c r="C88" s="20">
        <v>0</v>
      </c>
      <c r="D88" s="20">
        <v>0</v>
      </c>
      <c r="E88" s="20">
        <v>0</v>
      </c>
      <c r="F88" s="20">
        <v>316.9</v>
      </c>
      <c r="G88" s="20">
        <f>SUM(D88-F88)</f>
        <v>-316.9</v>
      </c>
      <c r="H88" s="20">
        <v>100</v>
      </c>
    </row>
    <row r="89" spans="1:8" s="30" customFormat="1" ht="25.5">
      <c r="A89" s="28" t="s">
        <v>53</v>
      </c>
      <c r="B89" s="31" t="s">
        <v>65</v>
      </c>
      <c r="C89" s="42">
        <f>SUM(C90:C90)</f>
        <v>4400</v>
      </c>
      <c r="D89" s="42">
        <f>SUM(D90:D90)</f>
        <v>4133.2</v>
      </c>
      <c r="E89" s="42">
        <f t="shared" si="7"/>
        <v>93.93636363636362</v>
      </c>
      <c r="F89" s="42">
        <f>SUM(F90:F90)</f>
        <v>6145.9</v>
      </c>
      <c r="G89" s="42">
        <f>SUM(G90:G90)</f>
        <v>-2012.6999999999998</v>
      </c>
      <c r="H89" s="42">
        <v>96</v>
      </c>
    </row>
    <row r="90" spans="1:8" ht="25.5">
      <c r="A90" s="4" t="s">
        <v>143</v>
      </c>
      <c r="B90" s="16" t="s">
        <v>66</v>
      </c>
      <c r="C90" s="20">
        <v>4400</v>
      </c>
      <c r="D90" s="20">
        <v>4133.2</v>
      </c>
      <c r="E90" s="20">
        <f t="shared" si="7"/>
        <v>93.93636363636362</v>
      </c>
      <c r="F90" s="20">
        <v>6145.9</v>
      </c>
      <c r="G90" s="20">
        <f>SUM(D90-F90)</f>
        <v>-2012.6999999999998</v>
      </c>
      <c r="H90" s="20">
        <v>96</v>
      </c>
    </row>
    <row r="91" spans="1:8" s="30" customFormat="1" ht="38.25">
      <c r="A91" s="28" t="s">
        <v>91</v>
      </c>
      <c r="B91" s="31" t="s">
        <v>67</v>
      </c>
      <c r="C91" s="42">
        <f>SUM(C92:C93)</f>
        <v>35751.4</v>
      </c>
      <c r="D91" s="42">
        <f>SUM(D92:D93)</f>
        <v>35751.4</v>
      </c>
      <c r="E91" s="42">
        <f t="shared" si="7"/>
        <v>100</v>
      </c>
      <c r="F91" s="42">
        <f>SUM(F92:F93)</f>
        <v>35970.3</v>
      </c>
      <c r="G91" s="42">
        <f>SUM(G92:G93)</f>
        <v>-218.89999999999964</v>
      </c>
      <c r="H91" s="42">
        <v>100</v>
      </c>
    </row>
    <row r="92" spans="1:8" ht="38.25">
      <c r="A92" s="4" t="s">
        <v>68</v>
      </c>
      <c r="B92" s="16" t="s">
        <v>69</v>
      </c>
      <c r="C92" s="20">
        <v>32048.7</v>
      </c>
      <c r="D92" s="20">
        <v>32048.7</v>
      </c>
      <c r="E92" s="20">
        <f t="shared" si="7"/>
        <v>100</v>
      </c>
      <c r="F92" s="20">
        <v>32822</v>
      </c>
      <c r="G92" s="20">
        <f>SUM(D92-F92)</f>
        <v>-773.2999999999993</v>
      </c>
      <c r="H92" s="20">
        <v>100</v>
      </c>
    </row>
    <row r="93" spans="1:8" ht="25.5">
      <c r="A93" s="4" t="s">
        <v>94</v>
      </c>
      <c r="B93" s="38">
        <v>1403</v>
      </c>
      <c r="C93" s="20">
        <v>3702.7</v>
      </c>
      <c r="D93" s="20">
        <v>3702.7</v>
      </c>
      <c r="E93" s="20">
        <f t="shared" si="7"/>
        <v>100</v>
      </c>
      <c r="F93" s="20">
        <v>3148.3</v>
      </c>
      <c r="G93" s="20">
        <f>SUM(D93-F93)</f>
        <v>554.3999999999996</v>
      </c>
      <c r="H93" s="20">
        <v>100</v>
      </c>
    </row>
    <row r="94" spans="1:8" s="27" customFormat="1" ht="12.75">
      <c r="A94" s="32" t="s">
        <v>50</v>
      </c>
      <c r="B94" s="33" t="s">
        <v>51</v>
      </c>
      <c r="C94" s="43">
        <f>SUM(C47+C55+C57+C59+C63+C67+C70+C76+C79+C84+C87+C89+C91)</f>
        <v>755264</v>
      </c>
      <c r="D94" s="43">
        <f>SUM(D47+D55+D57+D59+D63+D67+D70+D76+D79+D84+D87+D89+D91)</f>
        <v>706995.4999999999</v>
      </c>
      <c r="E94" s="43">
        <f t="shared" si="7"/>
        <v>93.60905590627911</v>
      </c>
      <c r="F94" s="43">
        <f>SUM(F47+F55+F57+F59+F63+F67+F70+F76+F79+F84+F87+F89+F91)</f>
        <v>625116.4000000001</v>
      </c>
      <c r="G94" s="43">
        <f>SUM(G47+G55+G57+G59+G63+G67+G70+G76+G79+G84+G87+G89+G91)</f>
        <v>81879.09999999998</v>
      </c>
      <c r="H94" s="43">
        <v>98.8</v>
      </c>
    </row>
    <row r="95" spans="1:8" s="36" customFormat="1" ht="25.5">
      <c r="A95" s="34" t="s">
        <v>70</v>
      </c>
      <c r="B95" s="35" t="s">
        <v>71</v>
      </c>
      <c r="C95" s="62">
        <v>-27768</v>
      </c>
      <c r="D95" s="62">
        <v>47202.5</v>
      </c>
      <c r="E95" s="41"/>
      <c r="F95" s="62">
        <v>20702.6</v>
      </c>
      <c r="G95" s="41"/>
      <c r="H95" s="41"/>
    </row>
    <row r="96" spans="1:8" ht="12.75">
      <c r="A96" s="5"/>
      <c r="B96" s="17"/>
      <c r="C96" s="6"/>
      <c r="D96" s="6"/>
      <c r="E96" s="7"/>
      <c r="F96" s="6"/>
      <c r="G96" s="8"/>
      <c r="H96" s="7"/>
    </row>
    <row r="97" spans="1:8" ht="26.25" customHeight="1">
      <c r="A97" s="5"/>
      <c r="B97" s="17"/>
      <c r="C97" s="75"/>
      <c r="D97" s="75"/>
      <c r="E97" s="75"/>
      <c r="F97" s="75"/>
      <c r="G97" s="75"/>
      <c r="H97" s="75"/>
    </row>
    <row r="98" spans="1:8" ht="12.75">
      <c r="A98" s="9"/>
      <c r="B98" s="18"/>
      <c r="C98" s="9"/>
      <c r="D98" s="9"/>
      <c r="E98" s="9"/>
      <c r="F98" s="9"/>
      <c r="G98" s="9"/>
      <c r="H98" s="9"/>
    </row>
  </sheetData>
  <sheetProtection/>
  <mergeCells count="2">
    <mergeCell ref="A1:H1"/>
    <mergeCell ref="C97:H97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2017-02-21T12:11:26Z</cp:lastPrinted>
  <dcterms:created xsi:type="dcterms:W3CDTF">2009-04-28T07:05:16Z</dcterms:created>
  <dcterms:modified xsi:type="dcterms:W3CDTF">2017-03-14T06:09:53Z</dcterms:modified>
  <cp:category/>
  <cp:version/>
  <cp:contentType/>
  <cp:contentStatus/>
</cp:coreProperties>
</file>