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<sst xmlns="http://schemas.openxmlformats.org/spreadsheetml/2006/main" count="207" uniqueCount="192">
  <si>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</si>
  <si>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</si>
  <si>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</si>
  <si>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</si>
  <si>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</si>
  <si>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</si>
  <si>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</si>
  <si>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</si>
  <si>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</si>
  <si>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</si>
  <si>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</si>
  <si>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</si>
  <si>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</si>
  <si>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</si>
  <si>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</si>
  <si>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</si>
  <si>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</si>
  <si>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</si>
  <si>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</si>
  <si>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</si>
  <si>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</si>
  <si>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</si>
  <si>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</si>
  <si>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</si>
  <si>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</si>
  <si>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</si>
  <si>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</si>
  <si>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</si>
  <si>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</si>
  <si>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</si>
  <si>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</si>
  <si>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</si>
  <si>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</si>
  <si>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</si>
  <si>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</si>
  <si>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</si>
  <si>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</si>
  <si>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</si>
  <si>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</si>
  <si>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</si>
  <si>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</si>
  <si>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</si>
  <si>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</si>
  <si>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</si>
  <si>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</si>
  <si>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</si>
  <si>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</si>
  <si>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</si>
  <si>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</si>
  <si>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</si>
  <si>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</si>
  <si>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</si>
  <si>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</si>
  <si>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</si>
  <si>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</si>
  <si>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</si>
  <si>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</si>
  <si>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</si>
  <si>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</si>
  <si>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</si>
  <si>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</si>
  <si>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</si>
  <si>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</si>
  <si>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</si>
  <si>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</si>
  <si>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</si>
  <si>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</si>
  <si>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</si>
  <si>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</si>
  <si>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</si>
  <si>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</si>
  <si>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</si>
  <si>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</si>
  <si>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Обеспечение проведения выборов и референдумов</t>
  </si>
  <si>
    <t>0107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</si>
  <si>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</si>
  <si>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</si>
  <si>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</si>
  <si>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</si>
  <si>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</si>
  <si>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</si>
  <si>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</si>
  <si>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</si>
  <si>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</si>
  <si>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</si>
  <si>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</si>
  <si>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</si>
  <si>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</si>
  <si>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>Прочие межбюджетные трансферы общего характера</t>
  </si>
  <si>
    <t>Обслуживание государственного внутреннего и муниципального долга</t>
  </si>
  <si>
    <t>Дорожное хозяйство (дорожные фонды)</t>
  </si>
  <si>
    <t>Высшее образование</t>
  </si>
  <si>
    <t xml:space="preserve">Молодежная политика </t>
  </si>
  <si>
    <t>Исполнено за 2017 год</t>
  </si>
  <si>
    <t>Уточненный план на 2017 год</t>
  </si>
  <si>
    <t>% исполнения за  2017 год</t>
  </si>
  <si>
    <t>Исполнено за  2016 год</t>
  </si>
  <si>
    <t>отклонение (факт 2017-2016)</t>
  </si>
  <si>
    <t>Функционирование высшего должностного лица муниципального образования</t>
  </si>
  <si>
    <t>Сельское хозяйство</t>
  </si>
  <si>
    <t>Дополнительное образование</t>
  </si>
  <si>
    <t>Отчет об исполнении бюджета муниципального образования "Гагаринский район" Смоленской области за  2017год</t>
  </si>
  <si>
    <t>0102</t>
  </si>
  <si>
    <t>0405</t>
  </si>
  <si>
    <t>0703</t>
  </si>
  <si>
    <t xml:space="preserve">НАЛОГОВЫЕ И НЕНАЛОГОВЫЕ ДОХОДЫ         </t>
  </si>
  <si>
    <t>100 00</t>
  </si>
  <si>
    <t>НАЛОГИ НА ПРИБЫЛЬ, ДОХОДЫ</t>
  </si>
  <si>
    <t>101 00</t>
  </si>
  <si>
    <t>Налог на доходы физических лиц</t>
  </si>
  <si>
    <t>101 02</t>
  </si>
  <si>
    <t>НАЛОГИ НА ТОВАРЫ, РЕАЛИЗУЕМЫЕ НА ТЕРРИТОРИИ РФ</t>
  </si>
  <si>
    <t>103 00</t>
  </si>
  <si>
    <t>Акцизы по подакцизным товарам</t>
  </si>
  <si>
    <t>103 02</t>
  </si>
  <si>
    <t>НАЛОГИ НА СОВОКУПНЫЙ ДОХОД</t>
  </si>
  <si>
    <t>105 00</t>
  </si>
  <si>
    <t xml:space="preserve">Единый налог на вмененный доход </t>
  </si>
  <si>
    <t>105 02</t>
  </si>
  <si>
    <t xml:space="preserve">Единый сельскохозяйственный налог </t>
  </si>
  <si>
    <t>105 03</t>
  </si>
  <si>
    <t>Налог с применением патентной системы налогообложения</t>
  </si>
  <si>
    <t>105 04</t>
  </si>
  <si>
    <t>НАЛОГИ НА ИМУЩЕСТВО</t>
  </si>
  <si>
    <t>106 00</t>
  </si>
  <si>
    <t>Налог на игорный бизнес</t>
  </si>
  <si>
    <t>106 05</t>
  </si>
  <si>
    <t>НАЛОГИ, СБОРЫ И РЕГУЛЯРНЫЕ ПЛАТЕЖИ ЗА ПОЛЬЗОВАНИЕ ПРИРОДНЫМИ РЕСУРСАМИ</t>
  </si>
  <si>
    <t>107 00</t>
  </si>
  <si>
    <t>Налог на добычу общераспространенных полезных ископаемых</t>
  </si>
  <si>
    <t>107 01</t>
  </si>
  <si>
    <t>ГОСУДАРСТВЕННАЯ ПОШЛИНА</t>
  </si>
  <si>
    <t>108 00</t>
  </si>
  <si>
    <t>Гос. пошлина по делам, рассм. в судах общей юрисдикции, мировыми судьями</t>
  </si>
  <si>
    <t>108 03</t>
  </si>
  <si>
    <t>Гос. пошлина  за выдачу  разрешения на установку рекламной конструкции</t>
  </si>
  <si>
    <t>108 07</t>
  </si>
  <si>
    <t>-</t>
  </si>
  <si>
    <t xml:space="preserve">ЗАДОЛЖЕННОСТЬ И ПЕРЕРАСЧЕТЫ ПО ОТМЕНЕННЫМ НАЛОГАМ, СБОРАМ </t>
  </si>
  <si>
    <t>109 00</t>
  </si>
  <si>
    <t>Налог с продаж</t>
  </si>
  <si>
    <t>109 06</t>
  </si>
  <si>
    <t>Прочие налоги и сборы (по отмененным местным налогам и сборам)</t>
  </si>
  <si>
    <t>109 07</t>
  </si>
  <si>
    <t>ДОХОДЫ ОТ ИСПОЛЬЗОВАНИЯ ИМУЩЕСТВА, НАХОДЯЩЕГОСЯ В  МУНИЦИПАЛЬНОЙ СОБСТВЕННОСТИ</t>
  </si>
  <si>
    <t>111 00</t>
  </si>
  <si>
    <t>Доходы от сдачи в аренду имущества, находящегося в  муниципальной собственности, в т.ч.</t>
  </si>
  <si>
    <t>111 05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</si>
  <si>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</si>
  <si>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</si>
  <si>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</si>
  <si>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111 07</t>
  </si>
  <si>
    <t>ПЛАТЕЖИ ПРИ ПОЛЬЗОВАНИИ ПРИРОДНЫМИ РЕСУРСАМИ</t>
  </si>
  <si>
    <t>112 00</t>
  </si>
  <si>
    <t>Плата за негативное воздействие на окружающую среду</t>
  </si>
  <si>
    <t>112 01</t>
  </si>
  <si>
    <t>ДОХОДЫ ОТ ОКАЗАНИЯ ПЛАТНЫХ УСЛУГ И КОМПЕНСАЦИИ ЗАТРАТ ГОСУДАРСТВА</t>
  </si>
  <si>
    <t>113 00</t>
  </si>
  <si>
    <t>Прочие доходы от компенсации затрат бюджетов муниципальных районов</t>
  </si>
  <si>
    <t>113 02</t>
  </si>
  <si>
    <t>ДОХОДЫ ОТ ПРОДАЖИ МАТЕРИАЛЬНЫХ И НЕМАТЕРИАЛЬНЫХ АКТИВОВ</t>
  </si>
  <si>
    <t>114 00</t>
  </si>
  <si>
    <t>Доходы от реализации имущества (приватизация имущества)</t>
  </si>
  <si>
    <t>114 02</t>
  </si>
  <si>
    <t>Доходы от продажи от продажи земельных участков, государственная собственность на  которые не разграничена</t>
  </si>
  <si>
    <t>114 06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</si>
  <si>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</si>
  <si>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</si>
  <si>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116 00</t>
  </si>
  <si>
    <t>ПРОЧИЕ НЕНАЛОГОВЫЕ ДОХОДЫ, НЕВЫЯСНЕННЫЕ ПОСТУПЛЕНИЯ</t>
  </si>
  <si>
    <t>117 00</t>
  </si>
  <si>
    <t>БЕЗВОЗМЕЗДНЫЕ ПОСТУПЛЕНИЯ</t>
  </si>
  <si>
    <t>200 00</t>
  </si>
  <si>
    <t>БЕЗВОЗМЕЗДНЫЕ ПОСТУПЛЕНИЯ ОТ ДРУГИХ БЮДЖЕТОВ</t>
  </si>
  <si>
    <t>202 00</t>
  </si>
  <si>
    <t xml:space="preserve">Дотации </t>
  </si>
  <si>
    <t>202 15</t>
  </si>
  <si>
    <t>Субсидии</t>
  </si>
  <si>
    <t>202 20</t>
  </si>
  <si>
    <t>Субвенции</t>
  </si>
  <si>
    <t>202 30</t>
  </si>
  <si>
    <t>Иные межбюджетные трансферты</t>
  </si>
  <si>
    <t>202 40</t>
  </si>
  <si>
    <t>Прочие безвозмедные поступления</t>
  </si>
  <si>
    <t>207 00</t>
  </si>
  <si>
    <t>Доходы от возврата остатков субсидий прошлых лет</t>
  </si>
  <si>
    <t>218 00</t>
  </si>
  <si>
    <t>Возврат остатков субсидий, субвенций прошлых лет</t>
  </si>
  <si>
    <t>219 00</t>
  </si>
  <si>
    <t>ВСЕГО ДОХОДОВ</t>
  </si>
  <si>
    <t>Процент роста исполнения 2017 к 2016 году</t>
  </si>
  <si>
    <t>(тыс. 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</si>
</sst>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70" fontId="3" fillId="0" borderId="10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0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0" fontId="3" fillId="32" borderId="12" xfId="0" applyNumberFormat="1" applyFont="1" applyFill="1" applyBorder="1" applyAlignment="1">
      <alignment horizontal="center" vertical="top" wrapText="1"/>
    </xf>
    <xf numFmtId="3" fontId="1" fillId="32" borderId="12" xfId="0" applyNumberFormat="1" applyFont="1" applyFill="1" applyBorder="1" applyAlignment="1">
      <alignment vertical="top"/>
    </xf>
    <xf numFmtId="170" fontId="1" fillId="32" borderId="12" xfId="0" applyNumberFormat="1" applyFont="1" applyFill="1" applyBorder="1" applyAlignment="1">
      <alignment vertical="top"/>
    </xf>
    <xf numFmtId="170" fontId="2" fillId="32" borderId="11" xfId="0" applyNumberFormat="1" applyFont="1" applyFill="1" applyBorder="1" applyAlignment="1">
      <alignment horizontal="center" vertical="top" wrapText="1"/>
    </xf>
    <xf numFmtId="170" fontId="1" fillId="32" borderId="0" xfId="0" applyNumberFormat="1" applyFont="1" applyFill="1" applyAlignment="1">
      <alignment/>
    </xf>
    <xf numFmtId="170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0" fontId="1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top" wrapText="1"/>
    </xf>
    <xf numFmtId="170" fontId="45" fillId="34" borderId="11" xfId="0" applyNumberFormat="1" applyFont="1" applyFill="1" applyBorder="1" applyAlignment="1">
      <alignment horizontal="center" vertical="center" wrapText="1"/>
    </xf>
    <xf numFmtId="170" fontId="5" fillId="33" borderId="11" xfId="0" applyNumberFormat="1" applyFont="1" applyFill="1" applyBorder="1" applyAlignment="1">
      <alignment horizontal="center" vertical="center" wrapText="1"/>
    </xf>
    <xf numFmtId="170" fontId="5" fillId="32" borderId="11" xfId="0" applyNumberFormat="1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vertical="center" wrapText="1"/>
    </xf>
    <xf numFmtId="170" fontId="1" fillId="35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70" fontId="5" fillId="36" borderId="11" xfId="0" applyNumberFormat="1" applyFont="1" applyFill="1" applyBorder="1" applyAlignment="1">
      <alignment horizontal="left" vertical="center" wrapText="1"/>
    </xf>
    <xf numFmtId="3" fontId="3" fillId="36" borderId="11" xfId="0" applyNumberFormat="1" applyFont="1" applyFill="1" applyBorder="1" applyAlignment="1">
      <alignment horizontal="center" vertical="center" wrapText="1"/>
    </xf>
    <xf numFmtId="170" fontId="3" fillId="36" borderId="11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170" fontId="8" fillId="0" borderId="11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horizontal="center" vertical="top" wrapText="1"/>
    </xf>
    <xf numFmtId="170" fontId="8" fillId="0" borderId="11" xfId="0" applyNumberFormat="1" applyFont="1" applyFill="1" applyBorder="1" applyAlignment="1">
      <alignment horizontal="left" vertical="top" wrapText="1"/>
    </xf>
    <xf numFmtId="170" fontId="2" fillId="0" borderId="11" xfId="0" applyNumberFormat="1" applyFont="1" applyFill="1" applyBorder="1" applyAlignment="1">
      <alignment horizontal="left" vertical="top" wrapText="1"/>
    </xf>
    <xf numFmtId="170" fontId="9" fillId="0" borderId="11" xfId="0" applyNumberFormat="1" applyFont="1" applyFill="1" applyBorder="1" applyAlignment="1">
      <alignment horizontal="center" vertical="top" wrapText="1"/>
    </xf>
    <xf numFmtId="170" fontId="9" fillId="0" borderId="11" xfId="0" applyNumberFormat="1" applyFont="1" applyFill="1" applyBorder="1" applyAlignment="1">
      <alignment horizontal="left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0" fontId="3" fillId="36" borderId="11" xfId="0" applyNumberFormat="1" applyFont="1" applyFill="1" applyBorder="1" applyAlignment="1">
      <alignment horizontal="left" vertical="top" wrapText="1"/>
    </xf>
    <xf numFmtId="3" fontId="3" fillId="36" borderId="11" xfId="0" applyNumberFormat="1" applyFont="1" applyFill="1" applyBorder="1" applyAlignment="1">
      <alignment horizontal="center" vertical="top" wrapText="1"/>
    </xf>
    <xf numFmtId="170" fontId="3" fillId="36" borderId="1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170" fontId="6" fillId="37" borderId="11" xfId="0" applyNumberFormat="1" applyFont="1" applyFill="1" applyBorder="1" applyAlignment="1">
      <alignment horizontal="left" vertical="top" wrapText="1"/>
    </xf>
    <xf numFmtId="3" fontId="6" fillId="37" borderId="11" xfId="0" applyNumberFormat="1" applyFont="1" applyFill="1" applyBorder="1" applyAlignment="1">
      <alignment horizontal="center" vertical="center" wrapText="1"/>
    </xf>
    <xf numFmtId="170" fontId="6" fillId="37" borderId="11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2" fillId="0" borderId="14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SheetLayoutView="100"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3" sqref="H63"/>
    </sheetView>
  </sheetViews>
  <sheetFormatPr defaultColWidth="9.00390625" defaultRowHeight="12.75"/>
  <cols>
    <col min="1" max="1" width="49.875" style="2" customWidth="1"/>
    <col min="2" max="2" width="8.25390625" style="15" customWidth="1"/>
    <col min="3" max="3" width="11.1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1" t="s">
        <v>101</v>
      </c>
      <c r="B1" s="71"/>
      <c r="C1" s="71"/>
      <c r="D1" s="71"/>
      <c r="E1" s="71"/>
      <c r="F1" s="71"/>
      <c r="G1" s="71"/>
      <c r="H1" s="71"/>
    </row>
    <row r="2" spans="1:8" ht="14.25">
      <c r="A2" s="70"/>
      <c r="B2" s="70"/>
      <c r="C2" s="70"/>
      <c r="D2" s="70"/>
      <c r="E2" s="70"/>
      <c r="F2" s="70"/>
      <c r="G2" s="73" t="s">
        <v>191</v>
      </c>
      <c r="H2" s="73"/>
    </row>
    <row r="3" spans="1:8" ht="63.75">
      <c r="A3" s="3" t="s">
        <v>0</v>
      </c>
      <c r="B3" s="10" t="s">
        <v>1</v>
      </c>
      <c r="C3" s="35" t="s">
        <v>94</v>
      </c>
      <c r="D3" s="35" t="s">
        <v>93</v>
      </c>
      <c r="E3" s="1" t="s">
        <v>95</v>
      </c>
      <c r="F3" s="35" t="s">
        <v>96</v>
      </c>
      <c r="G3" s="1" t="s">
        <v>97</v>
      </c>
      <c r="H3" s="1" t="s">
        <v>190</v>
      </c>
    </row>
    <row r="4" spans="1:8" ht="12.75">
      <c r="A4" s="44" t="s">
        <v>105</v>
      </c>
      <c r="B4" s="45" t="s">
        <v>106</v>
      </c>
      <c r="C4" s="46">
        <f>C5+C7+C9+C13+C15+C17+C20+C23+C28+C30+C32+C36+C37</f>
        <v>301695.1</v>
      </c>
      <c r="D4" s="46">
        <f>D5+D7+D9+D13+D15+D17+D20+D23+D28+D30+D32+D36+D37</f>
        <v>290293.8</v>
      </c>
      <c r="E4" s="46">
        <f>D4/C4*100</f>
        <v>96.22091972988623</v>
      </c>
      <c r="F4" s="46">
        <f>F5+F7+F9+F13+F15+F17+F20+F23+F28+F30+F32+F36+F37</f>
        <v>252944.9</v>
      </c>
      <c r="G4" s="46">
        <f>D4-F4</f>
        <v>37348.899999999994</v>
      </c>
      <c r="H4" s="46">
        <f>D4/F4*100</f>
        <v>114.76562682228422</v>
      </c>
    </row>
    <row r="5" spans="1:8" ht="13.5">
      <c r="A5" s="47" t="s">
        <v>107</v>
      </c>
      <c r="B5" s="48" t="s">
        <v>108</v>
      </c>
      <c r="C5" s="49">
        <f>C6</f>
        <v>244591.2</v>
      </c>
      <c r="D5" s="49">
        <f>D6</f>
        <v>227922.2</v>
      </c>
      <c r="E5" s="49">
        <f>D5/C5*100</f>
        <v>93.18495514147688</v>
      </c>
      <c r="F5" s="49">
        <f>F6</f>
        <v>182088.3</v>
      </c>
      <c r="G5" s="49">
        <f aca="true" t="shared" si="0" ref="G5:G47">D5-F5</f>
        <v>45833.90000000002</v>
      </c>
      <c r="H5" s="54">
        <f aca="true" t="shared" si="1" ref="H5:H47">D5/F5*100</f>
        <v>125.17124933342781</v>
      </c>
    </row>
    <row r="6" spans="1:8" ht="12.75">
      <c r="A6" s="50" t="s">
        <v>109</v>
      </c>
      <c r="B6" s="51" t="s">
        <v>110</v>
      </c>
      <c r="C6" s="52">
        <v>244591.2</v>
      </c>
      <c r="D6" s="52">
        <v>227922.2</v>
      </c>
      <c r="E6" s="52">
        <f>D6/C6*100</f>
        <v>93.18495514147688</v>
      </c>
      <c r="F6" s="52">
        <v>182088.3</v>
      </c>
      <c r="G6" s="52">
        <f t="shared" si="0"/>
        <v>45833.90000000002</v>
      </c>
      <c r="H6" s="52">
        <f t="shared" si="1"/>
        <v>125.17124933342781</v>
      </c>
    </row>
    <row r="7" spans="1:8" ht="27">
      <c r="A7" s="47" t="s">
        <v>111</v>
      </c>
      <c r="B7" s="53" t="s">
        <v>112</v>
      </c>
      <c r="C7" s="54">
        <f>C8</f>
        <v>5832</v>
      </c>
      <c r="D7" s="54">
        <f>D8</f>
        <v>6264.6</v>
      </c>
      <c r="E7" s="54">
        <f>D7/C7*100</f>
        <v>107.41769547325104</v>
      </c>
      <c r="F7" s="54">
        <f>F8</f>
        <v>7764.9</v>
      </c>
      <c r="G7" s="54">
        <f>D7-F7</f>
        <v>-1500.2999999999993</v>
      </c>
      <c r="H7" s="54">
        <f t="shared" si="1"/>
        <v>80.67843758451494</v>
      </c>
    </row>
    <row r="8" spans="1:8" ht="12.75">
      <c r="A8" s="50" t="s">
        <v>113</v>
      </c>
      <c r="B8" s="51" t="s">
        <v>114</v>
      </c>
      <c r="C8" s="52">
        <v>5832</v>
      </c>
      <c r="D8" s="52">
        <v>6264.6</v>
      </c>
      <c r="E8" s="52">
        <f>D8/C8*100</f>
        <v>107.41769547325104</v>
      </c>
      <c r="F8" s="52">
        <v>7764.9</v>
      </c>
      <c r="G8" s="52">
        <f>D8-F8</f>
        <v>-1500.2999999999993</v>
      </c>
      <c r="H8" s="52">
        <f t="shared" si="1"/>
        <v>80.67843758451494</v>
      </c>
    </row>
    <row r="9" spans="1:8" ht="13.5">
      <c r="A9" s="55" t="s">
        <v>115</v>
      </c>
      <c r="B9" s="48" t="s">
        <v>116</v>
      </c>
      <c r="C9" s="54">
        <f>C10+C11+C12</f>
        <v>25209.1</v>
      </c>
      <c r="D9" s="54">
        <f>D10+D11+D12</f>
        <v>25081.6</v>
      </c>
      <c r="E9" s="54">
        <f aca="true" t="shared" si="2" ref="E9:E18">D9/C9*100</f>
        <v>99.49423025812108</v>
      </c>
      <c r="F9" s="54">
        <f>F10+F11+F12</f>
        <v>24346.5</v>
      </c>
      <c r="G9" s="54">
        <f t="shared" si="0"/>
        <v>735.0999999999985</v>
      </c>
      <c r="H9" s="54">
        <f t="shared" si="1"/>
        <v>103.01932515967387</v>
      </c>
    </row>
    <row r="10" spans="1:8" ht="12.75">
      <c r="A10" s="56" t="s">
        <v>117</v>
      </c>
      <c r="B10" s="51" t="s">
        <v>118</v>
      </c>
      <c r="C10" s="52">
        <v>19252.6</v>
      </c>
      <c r="D10" s="52">
        <v>17360.3</v>
      </c>
      <c r="E10" s="52">
        <f t="shared" si="2"/>
        <v>90.17119765642043</v>
      </c>
      <c r="F10" s="52">
        <v>18855.8</v>
      </c>
      <c r="G10" s="52">
        <f t="shared" si="0"/>
        <v>-1495.5</v>
      </c>
      <c r="H10" s="52">
        <f t="shared" si="1"/>
        <v>92.06875338092259</v>
      </c>
    </row>
    <row r="11" spans="1:8" ht="12.75">
      <c r="A11" s="56" t="s">
        <v>119</v>
      </c>
      <c r="B11" s="51" t="s">
        <v>120</v>
      </c>
      <c r="C11" s="52">
        <v>171.9</v>
      </c>
      <c r="D11" s="52">
        <v>799.8</v>
      </c>
      <c r="E11" s="52">
        <f t="shared" si="2"/>
        <v>465.2705061082024</v>
      </c>
      <c r="F11" s="52">
        <v>649.6</v>
      </c>
      <c r="G11" s="52">
        <f t="shared" si="0"/>
        <v>150.19999999999993</v>
      </c>
      <c r="H11" s="52">
        <f t="shared" si="1"/>
        <v>123.121921182266</v>
      </c>
    </row>
    <row r="12" spans="1:8" ht="25.5">
      <c r="A12" s="56" t="s">
        <v>121</v>
      </c>
      <c r="B12" s="51" t="s">
        <v>122</v>
      </c>
      <c r="C12" s="52">
        <v>5784.6</v>
      </c>
      <c r="D12" s="52">
        <v>6921.5</v>
      </c>
      <c r="E12" s="52">
        <f t="shared" si="2"/>
        <v>119.65390865401237</v>
      </c>
      <c r="F12" s="52">
        <v>4841.1</v>
      </c>
      <c r="G12" s="52">
        <f>D12-F12</f>
        <v>2080.3999999999996</v>
      </c>
      <c r="H12" s="52">
        <f t="shared" si="1"/>
        <v>142.97370432339756</v>
      </c>
    </row>
    <row r="13" spans="1:8" ht="13.5">
      <c r="A13" s="55" t="s">
        <v>123</v>
      </c>
      <c r="B13" s="48" t="s">
        <v>124</v>
      </c>
      <c r="C13" s="54">
        <f>C14</f>
        <v>84</v>
      </c>
      <c r="D13" s="54">
        <f>D14</f>
        <v>84</v>
      </c>
      <c r="E13" s="54">
        <f t="shared" si="2"/>
        <v>100</v>
      </c>
      <c r="F13" s="54">
        <f>F14</f>
        <v>84</v>
      </c>
      <c r="G13" s="54">
        <f>G14</f>
        <v>0</v>
      </c>
      <c r="H13" s="54">
        <f t="shared" si="1"/>
        <v>100</v>
      </c>
    </row>
    <row r="14" spans="1:8" ht="12.75">
      <c r="A14" s="56" t="s">
        <v>125</v>
      </c>
      <c r="B14" s="51" t="s">
        <v>126</v>
      </c>
      <c r="C14" s="52">
        <v>84</v>
      </c>
      <c r="D14" s="52">
        <v>84</v>
      </c>
      <c r="E14" s="52">
        <f t="shared" si="2"/>
        <v>100</v>
      </c>
      <c r="F14" s="52">
        <v>84</v>
      </c>
      <c r="G14" s="52">
        <f>D14-F14</f>
        <v>0</v>
      </c>
      <c r="H14" s="52">
        <f t="shared" si="1"/>
        <v>100</v>
      </c>
    </row>
    <row r="15" spans="1:8" ht="27">
      <c r="A15" s="55" t="s">
        <v>127</v>
      </c>
      <c r="B15" s="48" t="s">
        <v>128</v>
      </c>
      <c r="C15" s="49">
        <f>C16</f>
        <v>4157.8</v>
      </c>
      <c r="D15" s="49">
        <f>D16</f>
        <v>3108.8</v>
      </c>
      <c r="E15" s="49">
        <f t="shared" si="2"/>
        <v>74.77031122228101</v>
      </c>
      <c r="F15" s="49">
        <f>F16</f>
        <v>3706.9</v>
      </c>
      <c r="G15" s="49">
        <f t="shared" si="0"/>
        <v>-598.0999999999999</v>
      </c>
      <c r="H15" s="54">
        <f t="shared" si="1"/>
        <v>83.86522431141925</v>
      </c>
    </row>
    <row r="16" spans="1:8" ht="25.5">
      <c r="A16" s="56" t="s">
        <v>129</v>
      </c>
      <c r="B16" s="51" t="s">
        <v>130</v>
      </c>
      <c r="C16" s="52">
        <v>4157.8</v>
      </c>
      <c r="D16" s="52">
        <v>3108.8</v>
      </c>
      <c r="E16" s="52">
        <f t="shared" si="2"/>
        <v>74.77031122228101</v>
      </c>
      <c r="F16" s="52">
        <v>3706.9</v>
      </c>
      <c r="G16" s="52">
        <f t="shared" si="0"/>
        <v>-598.0999999999999</v>
      </c>
      <c r="H16" s="52">
        <f t="shared" si="1"/>
        <v>83.86522431141925</v>
      </c>
    </row>
    <row r="17" spans="1:8" ht="13.5">
      <c r="A17" s="55" t="s">
        <v>131</v>
      </c>
      <c r="B17" s="48" t="s">
        <v>132</v>
      </c>
      <c r="C17" s="49">
        <f>C18</f>
        <v>4300</v>
      </c>
      <c r="D17" s="49">
        <f>D18+D19</f>
        <v>3357</v>
      </c>
      <c r="E17" s="49">
        <f t="shared" si="2"/>
        <v>78.06976744186046</v>
      </c>
      <c r="F17" s="49">
        <f>F18+F19</f>
        <v>4336.3</v>
      </c>
      <c r="G17" s="49">
        <f t="shared" si="0"/>
        <v>-979.3000000000002</v>
      </c>
      <c r="H17" s="54">
        <f t="shared" si="1"/>
        <v>77.4162304268616</v>
      </c>
    </row>
    <row r="18" spans="1:8" ht="25.5">
      <c r="A18" s="56" t="s">
        <v>133</v>
      </c>
      <c r="B18" s="51" t="s">
        <v>134</v>
      </c>
      <c r="C18" s="52">
        <v>4300</v>
      </c>
      <c r="D18" s="52">
        <v>3277</v>
      </c>
      <c r="E18" s="52">
        <f t="shared" si="2"/>
        <v>76.20930232558139</v>
      </c>
      <c r="F18" s="52">
        <v>4336.3</v>
      </c>
      <c r="G18" s="52">
        <f t="shared" si="0"/>
        <v>-1059.3000000000002</v>
      </c>
      <c r="H18" s="52">
        <f t="shared" si="1"/>
        <v>75.57133962133616</v>
      </c>
    </row>
    <row r="19" spans="1:8" ht="25.5">
      <c r="A19" s="56" t="s">
        <v>135</v>
      </c>
      <c r="B19" s="51" t="s">
        <v>136</v>
      </c>
      <c r="C19" s="52">
        <v>0</v>
      </c>
      <c r="D19" s="52">
        <v>80</v>
      </c>
      <c r="E19" s="52" t="s">
        <v>137</v>
      </c>
      <c r="F19" s="52">
        <v>0</v>
      </c>
      <c r="G19" s="52">
        <f>D19-F19</f>
        <v>80</v>
      </c>
      <c r="H19" s="54" t="s">
        <v>137</v>
      </c>
    </row>
    <row r="20" spans="1:8" ht="27">
      <c r="A20" s="55" t="s">
        <v>138</v>
      </c>
      <c r="B20" s="48" t="s">
        <v>139</v>
      </c>
      <c r="C20" s="49">
        <f>C21+C22</f>
        <v>32.2</v>
      </c>
      <c r="D20" s="49">
        <f>D21+D22</f>
        <v>33</v>
      </c>
      <c r="E20" s="54">
        <f>D20/C20*100</f>
        <v>102.48447204968943</v>
      </c>
      <c r="F20" s="49">
        <f>F21+F22</f>
        <v>29.7</v>
      </c>
      <c r="G20" s="49">
        <f t="shared" si="0"/>
        <v>3.3000000000000007</v>
      </c>
      <c r="H20" s="54">
        <f t="shared" si="1"/>
        <v>111.11111111111111</v>
      </c>
    </row>
    <row r="21" spans="1:8" ht="12.75">
      <c r="A21" s="56" t="s">
        <v>140</v>
      </c>
      <c r="B21" s="51" t="s">
        <v>141</v>
      </c>
      <c r="C21" s="52">
        <v>31.2</v>
      </c>
      <c r="D21" s="52">
        <v>31.6</v>
      </c>
      <c r="E21" s="52">
        <f>D21/C21*100</f>
        <v>101.2820512820513</v>
      </c>
      <c r="F21" s="52">
        <v>27.9</v>
      </c>
      <c r="G21" s="52">
        <f t="shared" si="0"/>
        <v>3.700000000000003</v>
      </c>
      <c r="H21" s="52">
        <f t="shared" si="1"/>
        <v>113.26164874551972</v>
      </c>
    </row>
    <row r="22" spans="1:8" ht="25.5">
      <c r="A22" s="56" t="s">
        <v>142</v>
      </c>
      <c r="B22" s="51" t="s">
        <v>143</v>
      </c>
      <c r="C22" s="52">
        <v>1</v>
      </c>
      <c r="D22" s="52">
        <v>1.4</v>
      </c>
      <c r="E22" s="52">
        <f>D22/C22*100</f>
        <v>140</v>
      </c>
      <c r="F22" s="52">
        <v>1.8</v>
      </c>
      <c r="G22" s="52">
        <f t="shared" si="0"/>
        <v>-0.40000000000000013</v>
      </c>
      <c r="H22" s="52">
        <f t="shared" si="1"/>
        <v>77.77777777777777</v>
      </c>
    </row>
    <row r="23" spans="1:8" ht="40.5">
      <c r="A23" s="55" t="s">
        <v>144</v>
      </c>
      <c r="B23" s="48" t="s">
        <v>145</v>
      </c>
      <c r="C23" s="49">
        <f>C24+C27</f>
        <v>11007.6</v>
      </c>
      <c r="D23" s="49">
        <f>D24+D27</f>
        <v>12937.300000000001</v>
      </c>
      <c r="E23" s="49">
        <f aca="true" t="shared" si="3" ref="E23:E29">D23/C23*100</f>
        <v>117.53061521130857</v>
      </c>
      <c r="F23" s="49">
        <f>F24+F27</f>
        <v>13628.2</v>
      </c>
      <c r="G23" s="49">
        <f t="shared" si="0"/>
        <v>-690.8999999999996</v>
      </c>
      <c r="H23" s="54">
        <f t="shared" si="1"/>
        <v>94.93036497850046</v>
      </c>
    </row>
    <row r="24" spans="1:8" ht="25.5">
      <c r="A24" s="56" t="s">
        <v>146</v>
      </c>
      <c r="B24" s="51" t="s">
        <v>147</v>
      </c>
      <c r="C24" s="52">
        <f>C25+C26</f>
        <v>11004.6</v>
      </c>
      <c r="D24" s="52">
        <f>D25+D26</f>
        <v>12799.2</v>
      </c>
      <c r="E24" s="57">
        <f t="shared" si="3"/>
        <v>116.30772586009488</v>
      </c>
      <c r="F24" s="52">
        <f>F25+F26</f>
        <v>13437.300000000001</v>
      </c>
      <c r="G24" s="52">
        <f t="shared" si="0"/>
        <v>-638.1000000000004</v>
      </c>
      <c r="H24" s="52">
        <f t="shared" si="1"/>
        <v>95.25127815855863</v>
      </c>
    </row>
    <row r="25" spans="1:8" ht="25.5">
      <c r="A25" s="58" t="s">
        <v>148</v>
      </c>
      <c r="B25" s="59" t="s">
        <v>147</v>
      </c>
      <c r="C25" s="57">
        <v>9121.6</v>
      </c>
      <c r="D25" s="57">
        <v>11224.1</v>
      </c>
      <c r="E25" s="57">
        <f t="shared" si="3"/>
        <v>123.04968426591827</v>
      </c>
      <c r="F25" s="57">
        <v>11816.6</v>
      </c>
      <c r="G25" s="57">
        <f t="shared" si="0"/>
        <v>-592.5</v>
      </c>
      <c r="H25" s="52">
        <f t="shared" si="1"/>
        <v>94.98586733916693</v>
      </c>
    </row>
    <row r="26" spans="1:8" ht="12.75">
      <c r="A26" s="58" t="s">
        <v>149</v>
      </c>
      <c r="B26" s="59" t="s">
        <v>147</v>
      </c>
      <c r="C26" s="57">
        <v>1883</v>
      </c>
      <c r="D26" s="57">
        <v>1575.1</v>
      </c>
      <c r="E26" s="57">
        <f t="shared" si="3"/>
        <v>83.64843335103558</v>
      </c>
      <c r="F26" s="57">
        <v>1620.7</v>
      </c>
      <c r="G26" s="57">
        <f t="shared" si="0"/>
        <v>-45.600000000000136</v>
      </c>
      <c r="H26" s="52">
        <f t="shared" si="1"/>
        <v>97.18640093786635</v>
      </c>
    </row>
    <row r="27" spans="1:8" ht="12.75">
      <c r="A27" s="56" t="s">
        <v>150</v>
      </c>
      <c r="B27" s="51" t="s">
        <v>151</v>
      </c>
      <c r="C27" s="52">
        <v>3</v>
      </c>
      <c r="D27" s="52">
        <v>138.1</v>
      </c>
      <c r="E27" s="57">
        <f t="shared" si="3"/>
        <v>4603.333333333333</v>
      </c>
      <c r="F27" s="52">
        <v>190.9</v>
      </c>
      <c r="G27" s="52">
        <f t="shared" si="0"/>
        <v>-52.80000000000001</v>
      </c>
      <c r="H27" s="52">
        <f t="shared" si="1"/>
        <v>72.34154007333682</v>
      </c>
    </row>
    <row r="28" spans="1:8" ht="27">
      <c r="A28" s="55" t="s">
        <v>152</v>
      </c>
      <c r="B28" s="48" t="s">
        <v>153</v>
      </c>
      <c r="C28" s="49">
        <f>C29</f>
        <v>2374.3</v>
      </c>
      <c r="D28" s="49">
        <f>D29</f>
        <v>1516.3</v>
      </c>
      <c r="E28" s="49">
        <f t="shared" si="3"/>
        <v>63.863033315082326</v>
      </c>
      <c r="F28" s="49">
        <f>F29</f>
        <v>3282.9</v>
      </c>
      <c r="G28" s="49">
        <f t="shared" si="0"/>
        <v>-1766.6000000000001</v>
      </c>
      <c r="H28" s="54">
        <f t="shared" si="1"/>
        <v>46.18782174297115</v>
      </c>
    </row>
    <row r="29" spans="1:8" ht="12.75">
      <c r="A29" s="56" t="s">
        <v>154</v>
      </c>
      <c r="B29" s="51" t="s">
        <v>155</v>
      </c>
      <c r="C29" s="52">
        <v>2374.3</v>
      </c>
      <c r="D29" s="52">
        <v>1516.3</v>
      </c>
      <c r="E29" s="52">
        <f t="shared" si="3"/>
        <v>63.863033315082326</v>
      </c>
      <c r="F29" s="52">
        <v>3282.9</v>
      </c>
      <c r="G29" s="52">
        <f t="shared" si="0"/>
        <v>-1766.6000000000001</v>
      </c>
      <c r="H29" s="52">
        <f t="shared" si="1"/>
        <v>46.18782174297115</v>
      </c>
    </row>
    <row r="30" spans="1:8" ht="25.5">
      <c r="A30" s="60" t="s">
        <v>156</v>
      </c>
      <c r="B30" s="53" t="s">
        <v>157</v>
      </c>
      <c r="C30" s="54">
        <f>C31</f>
        <v>0</v>
      </c>
      <c r="D30" s="54">
        <f>D31</f>
        <v>37.6</v>
      </c>
      <c r="E30" s="54" t="s">
        <v>137</v>
      </c>
      <c r="F30" s="54">
        <f>F31</f>
        <v>96.7</v>
      </c>
      <c r="G30" s="54">
        <f>G31</f>
        <v>-59.1</v>
      </c>
      <c r="H30" s="54">
        <f t="shared" si="1"/>
        <v>38.88314374353671</v>
      </c>
    </row>
    <row r="31" spans="1:8" ht="25.5">
      <c r="A31" s="56" t="s">
        <v>158</v>
      </c>
      <c r="B31" s="51" t="s">
        <v>159</v>
      </c>
      <c r="C31" s="52">
        <v>0</v>
      </c>
      <c r="D31" s="52">
        <v>37.6</v>
      </c>
      <c r="E31" s="52" t="s">
        <v>137</v>
      </c>
      <c r="F31" s="52">
        <v>96.7</v>
      </c>
      <c r="G31" s="52">
        <f>D31-F31</f>
        <v>-59.1</v>
      </c>
      <c r="H31" s="52">
        <f t="shared" si="1"/>
        <v>38.88314374353671</v>
      </c>
    </row>
    <row r="32" spans="1:8" ht="27">
      <c r="A32" s="55" t="s">
        <v>160</v>
      </c>
      <c r="B32" s="48" t="s">
        <v>161</v>
      </c>
      <c r="C32" s="49">
        <f>C33+C34+C35</f>
        <v>0</v>
      </c>
      <c r="D32" s="49">
        <f>D33+D34+D35</f>
        <v>6681.5</v>
      </c>
      <c r="E32" s="49" t="s">
        <v>137</v>
      </c>
      <c r="F32" s="49">
        <f>F33+F34+F35</f>
        <v>9822.8</v>
      </c>
      <c r="G32" s="49">
        <f t="shared" si="0"/>
        <v>-3141.2999999999993</v>
      </c>
      <c r="H32" s="54">
        <f t="shared" si="1"/>
        <v>68.02032007167</v>
      </c>
    </row>
    <row r="33" spans="1:8" ht="25.5">
      <c r="A33" s="56" t="s">
        <v>162</v>
      </c>
      <c r="B33" s="51" t="s">
        <v>163</v>
      </c>
      <c r="C33" s="52">
        <v>0</v>
      </c>
      <c r="D33" s="52">
        <v>651.5</v>
      </c>
      <c r="E33" s="52" t="s">
        <v>137</v>
      </c>
      <c r="F33" s="52">
        <v>2706.1</v>
      </c>
      <c r="G33" s="52">
        <f t="shared" si="0"/>
        <v>-2054.6</v>
      </c>
      <c r="H33" s="52">
        <f t="shared" si="1"/>
        <v>24.07523742655482</v>
      </c>
    </row>
    <row r="34" spans="1:8" ht="38.25">
      <c r="A34" s="56" t="s">
        <v>164</v>
      </c>
      <c r="B34" s="51" t="s">
        <v>165</v>
      </c>
      <c r="C34" s="52">
        <v>0</v>
      </c>
      <c r="D34" s="52">
        <v>6030</v>
      </c>
      <c r="E34" s="52" t="s">
        <v>137</v>
      </c>
      <c r="F34" s="52">
        <v>7116.7</v>
      </c>
      <c r="G34" s="52">
        <f>D34-F34</f>
        <v>-1086.6999999999998</v>
      </c>
      <c r="H34" s="52">
        <f t="shared" si="1"/>
        <v>84.73028229375976</v>
      </c>
    </row>
    <row r="35" spans="1:8" ht="25.5">
      <c r="A35" s="61" t="s">
        <v>166</v>
      </c>
      <c r="B35" s="51" t="s">
        <v>165</v>
      </c>
      <c r="C35" s="52">
        <v>0</v>
      </c>
      <c r="D35" s="52">
        <v>0</v>
      </c>
      <c r="E35" s="57" t="s">
        <v>137</v>
      </c>
      <c r="F35" s="52">
        <v>0</v>
      </c>
      <c r="G35" s="52">
        <f>D35-F35</f>
        <v>0</v>
      </c>
      <c r="H35" s="54" t="s">
        <v>137</v>
      </c>
    </row>
    <row r="36" spans="1:8" ht="13.5">
      <c r="A36" s="55" t="s">
        <v>167</v>
      </c>
      <c r="B36" s="48" t="s">
        <v>168</v>
      </c>
      <c r="C36" s="49">
        <v>4106.9</v>
      </c>
      <c r="D36" s="49">
        <v>3148.5</v>
      </c>
      <c r="E36" s="49">
        <f>D36/C36*100</f>
        <v>76.66366359054275</v>
      </c>
      <c r="F36" s="49">
        <v>3751.1</v>
      </c>
      <c r="G36" s="49">
        <f t="shared" si="0"/>
        <v>-602.5999999999999</v>
      </c>
      <c r="H36" s="54">
        <f t="shared" si="1"/>
        <v>83.9353789555064</v>
      </c>
    </row>
    <row r="37" spans="1:8" ht="27">
      <c r="A37" s="55" t="s">
        <v>169</v>
      </c>
      <c r="B37" s="48" t="s">
        <v>170</v>
      </c>
      <c r="C37" s="49">
        <v>0</v>
      </c>
      <c r="D37" s="49">
        <v>121.4</v>
      </c>
      <c r="E37" s="57" t="s">
        <v>137</v>
      </c>
      <c r="F37" s="49">
        <v>6.6</v>
      </c>
      <c r="G37" s="49">
        <f t="shared" si="0"/>
        <v>114.80000000000001</v>
      </c>
      <c r="H37" s="54">
        <f t="shared" si="1"/>
        <v>1839.3939393939395</v>
      </c>
    </row>
    <row r="38" spans="1:8" ht="12.75">
      <c r="A38" s="62" t="s">
        <v>171</v>
      </c>
      <c r="B38" s="63" t="s">
        <v>172</v>
      </c>
      <c r="C38" s="64">
        <f>C39+C46+C45+C44</f>
        <v>419025.00000000006</v>
      </c>
      <c r="D38" s="64">
        <f>D39+D45+D46+D44</f>
        <v>421917.20000000007</v>
      </c>
      <c r="E38" s="64">
        <f aca="true" t="shared" si="4" ref="E38:E44">D38/C38*100</f>
        <v>100.690221347175</v>
      </c>
      <c r="F38" s="64">
        <f>F39+F45+F46</f>
        <v>501253.1</v>
      </c>
      <c r="G38" s="64">
        <f t="shared" si="0"/>
        <v>-79335.8999999999</v>
      </c>
      <c r="H38" s="64">
        <f t="shared" si="1"/>
        <v>84.1724869132979</v>
      </c>
    </row>
    <row r="39" spans="1:8" ht="25.5">
      <c r="A39" s="56" t="s">
        <v>173</v>
      </c>
      <c r="B39" s="51" t="s">
        <v>174</v>
      </c>
      <c r="C39" s="52">
        <f>C40+C41+C42+C43</f>
        <v>418975.00000000006</v>
      </c>
      <c r="D39" s="52">
        <f>D40+D41+D42+D43</f>
        <v>418140.70000000007</v>
      </c>
      <c r="E39" s="52">
        <f t="shared" si="4"/>
        <v>99.80087117369771</v>
      </c>
      <c r="F39" s="52">
        <f>F40+F41+F42+F43</f>
        <v>498247.1</v>
      </c>
      <c r="G39" s="52">
        <f t="shared" si="0"/>
        <v>-80106.3999999999</v>
      </c>
      <c r="H39" s="52">
        <f t="shared" si="1"/>
        <v>83.92235499213143</v>
      </c>
    </row>
    <row r="40" spans="1:8" ht="12.75">
      <c r="A40" s="56" t="s">
        <v>175</v>
      </c>
      <c r="B40" s="51" t="s">
        <v>176</v>
      </c>
      <c r="C40" s="52">
        <v>40045</v>
      </c>
      <c r="D40" s="52">
        <v>40045</v>
      </c>
      <c r="E40" s="52">
        <f t="shared" si="4"/>
        <v>100</v>
      </c>
      <c r="F40" s="52">
        <v>67649.9</v>
      </c>
      <c r="G40" s="52">
        <f t="shared" si="0"/>
        <v>-27604.899999999994</v>
      </c>
      <c r="H40" s="52">
        <f t="shared" si="1"/>
        <v>59.194470353984265</v>
      </c>
    </row>
    <row r="41" spans="1:8" ht="12.75">
      <c r="A41" s="56" t="s">
        <v>177</v>
      </c>
      <c r="B41" s="51" t="s">
        <v>178</v>
      </c>
      <c r="C41" s="52">
        <v>54016.7</v>
      </c>
      <c r="D41" s="52">
        <v>53188.6</v>
      </c>
      <c r="E41" s="52">
        <f t="shared" si="4"/>
        <v>98.46695558966023</v>
      </c>
      <c r="F41" s="52">
        <v>92142.7</v>
      </c>
      <c r="G41" s="52">
        <f t="shared" si="0"/>
        <v>-38954.1</v>
      </c>
      <c r="H41" s="52">
        <f t="shared" si="1"/>
        <v>57.72416045980854</v>
      </c>
    </row>
    <row r="42" spans="1:8" ht="12.75">
      <c r="A42" s="56" t="s">
        <v>179</v>
      </c>
      <c r="B42" s="51" t="s">
        <v>180</v>
      </c>
      <c r="C42" s="52">
        <v>324577.9</v>
      </c>
      <c r="D42" s="52">
        <v>324571.7</v>
      </c>
      <c r="E42" s="52">
        <f t="shared" si="4"/>
        <v>99.99808982681814</v>
      </c>
      <c r="F42" s="52">
        <v>337625.1</v>
      </c>
      <c r="G42" s="52">
        <f t="shared" si="0"/>
        <v>-13053.399999999965</v>
      </c>
      <c r="H42" s="52">
        <f t="shared" si="1"/>
        <v>96.13375901258527</v>
      </c>
    </row>
    <row r="43" spans="1:8" ht="12.75">
      <c r="A43" s="56" t="s">
        <v>181</v>
      </c>
      <c r="B43" s="51" t="s">
        <v>182</v>
      </c>
      <c r="C43" s="52">
        <v>335.4</v>
      </c>
      <c r="D43" s="52">
        <v>335.4</v>
      </c>
      <c r="E43" s="52">
        <f t="shared" si="4"/>
        <v>100</v>
      </c>
      <c r="F43" s="52">
        <v>829.4</v>
      </c>
      <c r="G43" s="52">
        <f t="shared" si="0"/>
        <v>-494</v>
      </c>
      <c r="H43" s="52">
        <f t="shared" si="1"/>
        <v>40.43887147335423</v>
      </c>
    </row>
    <row r="44" spans="1:8" ht="12.75">
      <c r="A44" s="56" t="s">
        <v>183</v>
      </c>
      <c r="B44" s="51" t="s">
        <v>184</v>
      </c>
      <c r="C44" s="52">
        <v>50</v>
      </c>
      <c r="D44" s="52">
        <v>50</v>
      </c>
      <c r="E44" s="52">
        <f t="shared" si="4"/>
        <v>100</v>
      </c>
      <c r="F44" s="52">
        <v>0</v>
      </c>
      <c r="G44" s="52">
        <f t="shared" si="0"/>
        <v>50</v>
      </c>
      <c r="H44" s="54" t="s">
        <v>137</v>
      </c>
    </row>
    <row r="45" spans="1:8" ht="12.75">
      <c r="A45" s="56" t="s">
        <v>185</v>
      </c>
      <c r="B45" s="65" t="s">
        <v>186</v>
      </c>
      <c r="C45" s="52">
        <v>0</v>
      </c>
      <c r="D45" s="52">
        <v>3773.1</v>
      </c>
      <c r="E45" s="52" t="s">
        <v>137</v>
      </c>
      <c r="F45" s="52">
        <v>3102.9</v>
      </c>
      <c r="G45" s="52">
        <f t="shared" si="0"/>
        <v>670.1999999999998</v>
      </c>
      <c r="H45" s="52">
        <f t="shared" si="1"/>
        <v>121.59914918302232</v>
      </c>
    </row>
    <row r="46" spans="1:8" ht="12.75">
      <c r="A46" s="56" t="s">
        <v>187</v>
      </c>
      <c r="B46" s="51" t="s">
        <v>188</v>
      </c>
      <c r="C46" s="52">
        <v>0</v>
      </c>
      <c r="D46" s="52">
        <v>-46.6</v>
      </c>
      <c r="E46" s="54" t="s">
        <v>137</v>
      </c>
      <c r="F46" s="52">
        <v>-96.9</v>
      </c>
      <c r="G46" s="52">
        <f t="shared" si="0"/>
        <v>50.300000000000004</v>
      </c>
      <c r="H46" s="52">
        <f t="shared" si="1"/>
        <v>48.09081527347781</v>
      </c>
    </row>
    <row r="47" spans="1:8" ht="14.25">
      <c r="A47" s="66" t="s">
        <v>189</v>
      </c>
      <c r="B47" s="67"/>
      <c r="C47" s="68">
        <f>C4+C38</f>
        <v>720720.1000000001</v>
      </c>
      <c r="D47" s="68">
        <f>D4+D38</f>
        <v>712211</v>
      </c>
      <c r="E47" s="68">
        <f>D47/C47*100</f>
        <v>98.81936135817496</v>
      </c>
      <c r="F47" s="68">
        <f>F4+F38</f>
        <v>754198</v>
      </c>
      <c r="G47" s="68">
        <f t="shared" si="0"/>
        <v>-41987</v>
      </c>
      <c r="H47" s="69">
        <f t="shared" si="1"/>
        <v>94.43289427975147</v>
      </c>
    </row>
    <row r="48" spans="1:8" s="22" customFormat="1" ht="12.75">
      <c r="A48" s="18" t="s">
        <v>2</v>
      </c>
      <c r="B48" s="19"/>
      <c r="C48" s="20"/>
      <c r="D48" s="20"/>
      <c r="E48" s="20"/>
      <c r="F48" s="20"/>
      <c r="G48" s="21"/>
      <c r="H48" s="20"/>
    </row>
    <row r="49" spans="1:8" s="25" customFormat="1" ht="12.75">
      <c r="A49" s="23" t="s">
        <v>3</v>
      </c>
      <c r="B49" s="24" t="s">
        <v>4</v>
      </c>
      <c r="C49" s="37">
        <f>C50+C51+C52+C53+C54+C55+C56+C57</f>
        <v>60807.7</v>
      </c>
      <c r="D49" s="37">
        <f>D50+D51+D52+D53+D54+D55+D56+D57</f>
        <v>58749.899999999994</v>
      </c>
      <c r="E49" s="37">
        <f aca="true" t="shared" si="5" ref="E49:E62">D49/C49*100</f>
        <v>96.61588910614938</v>
      </c>
      <c r="F49" s="37">
        <f>SUM(F51:F57)</f>
        <v>56464.1</v>
      </c>
      <c r="G49" s="37">
        <f>SUM(G50:G57)</f>
        <v>2285.800000000002</v>
      </c>
      <c r="H49" s="37">
        <f>D49/F49*100</f>
        <v>104.04823595877734</v>
      </c>
    </row>
    <row r="50" spans="1:8" s="25" customFormat="1" ht="25.5">
      <c r="A50" s="40" t="s">
        <v>98</v>
      </c>
      <c r="B50" s="43" t="s">
        <v>102</v>
      </c>
      <c r="C50" s="41">
        <v>1865.9</v>
      </c>
      <c r="D50" s="41">
        <v>1856</v>
      </c>
      <c r="E50" s="41">
        <f t="shared" si="5"/>
        <v>99.46942494238705</v>
      </c>
      <c r="F50" s="41">
        <v>0</v>
      </c>
      <c r="G50" s="16">
        <f aca="true" t="shared" si="6" ref="G50:G57">SUM(D50-F50)</f>
        <v>1856</v>
      </c>
      <c r="H50" s="37"/>
    </row>
    <row r="51" spans="1:8" ht="38.25">
      <c r="A51" s="4" t="s">
        <v>5</v>
      </c>
      <c r="B51" s="11" t="s">
        <v>6</v>
      </c>
      <c r="C51" s="16">
        <v>4833.2</v>
      </c>
      <c r="D51" s="16">
        <v>4731.6</v>
      </c>
      <c r="E51" s="16">
        <f t="shared" si="5"/>
        <v>97.89787304477366</v>
      </c>
      <c r="F51" s="16">
        <v>4991.4</v>
      </c>
      <c r="G51" s="16">
        <f t="shared" si="6"/>
        <v>-259.7999999999993</v>
      </c>
      <c r="H51" s="37">
        <f aca="true" t="shared" si="7" ref="H51:H97">D51/F51*100</f>
        <v>94.79504748166848</v>
      </c>
    </row>
    <row r="52" spans="1:8" ht="51">
      <c r="A52" s="4" t="s">
        <v>7</v>
      </c>
      <c r="B52" s="11" t="s">
        <v>8</v>
      </c>
      <c r="C52" s="16">
        <v>26414.1</v>
      </c>
      <c r="D52" s="16">
        <v>26051.9</v>
      </c>
      <c r="E52" s="16">
        <f>D52/C52*100</f>
        <v>98.62876266842332</v>
      </c>
      <c r="F52" s="16">
        <v>27108.2</v>
      </c>
      <c r="G52" s="16">
        <f>SUM(D52-F52)</f>
        <v>-1056.2999999999993</v>
      </c>
      <c r="H52" s="37">
        <f t="shared" si="7"/>
        <v>96.1033930692558</v>
      </c>
    </row>
    <row r="53" spans="1:8" ht="12.75">
      <c r="A53" s="4" t="s">
        <v>71</v>
      </c>
      <c r="B53" s="17" t="s">
        <v>72</v>
      </c>
      <c r="C53" s="16"/>
      <c r="D53" s="16"/>
      <c r="E53" s="16"/>
      <c r="F53" s="16">
        <v>3.9</v>
      </c>
      <c r="G53" s="16">
        <f t="shared" si="6"/>
        <v>-3.9</v>
      </c>
      <c r="H53" s="37">
        <f t="shared" si="7"/>
        <v>0</v>
      </c>
    </row>
    <row r="54" spans="1:8" ht="38.25">
      <c r="A54" s="4" t="s">
        <v>9</v>
      </c>
      <c r="B54" s="11" t="s">
        <v>10</v>
      </c>
      <c r="C54" s="16">
        <v>10197.9</v>
      </c>
      <c r="D54" s="16">
        <v>10197.7</v>
      </c>
      <c r="E54" s="16">
        <f t="shared" si="5"/>
        <v>99.99803881191227</v>
      </c>
      <c r="F54" s="16">
        <v>10207.1</v>
      </c>
      <c r="G54" s="16">
        <f t="shared" si="6"/>
        <v>-9.399999999999636</v>
      </c>
      <c r="H54" s="37">
        <f t="shared" si="7"/>
        <v>99.9079072410381</v>
      </c>
    </row>
    <row r="55" spans="1:8" ht="12.75">
      <c r="A55" s="4" t="s">
        <v>73</v>
      </c>
      <c r="B55" s="17" t="s">
        <v>74</v>
      </c>
      <c r="C55" s="16"/>
      <c r="D55" s="16"/>
      <c r="E55" s="16"/>
      <c r="F55" s="16">
        <v>1297.9</v>
      </c>
      <c r="G55" s="16">
        <f t="shared" si="6"/>
        <v>-1297.9</v>
      </c>
      <c r="H55" s="37">
        <f t="shared" si="7"/>
        <v>0</v>
      </c>
    </row>
    <row r="56" spans="1:8" ht="12.75">
      <c r="A56" s="4" t="s">
        <v>11</v>
      </c>
      <c r="B56" s="12" t="s">
        <v>51</v>
      </c>
      <c r="C56" s="16">
        <v>779</v>
      </c>
      <c r="D56" s="16"/>
      <c r="E56" s="16">
        <f t="shared" si="5"/>
        <v>0</v>
      </c>
      <c r="F56" s="16">
        <v>0</v>
      </c>
      <c r="G56" s="16">
        <f t="shared" si="6"/>
        <v>0</v>
      </c>
      <c r="H56" s="37"/>
    </row>
    <row r="57" spans="1:8" ht="12.75">
      <c r="A57" s="4" t="s">
        <v>12</v>
      </c>
      <c r="B57" s="12" t="s">
        <v>54</v>
      </c>
      <c r="C57" s="16">
        <v>16717.6</v>
      </c>
      <c r="D57" s="16">
        <v>15912.7</v>
      </c>
      <c r="E57" s="16">
        <f t="shared" si="5"/>
        <v>95.18531368138969</v>
      </c>
      <c r="F57" s="16">
        <v>12855.6</v>
      </c>
      <c r="G57" s="16">
        <f t="shared" si="6"/>
        <v>3057.1000000000004</v>
      </c>
      <c r="H57" s="37">
        <f t="shared" si="7"/>
        <v>123.78029808021407</v>
      </c>
    </row>
    <row r="58" spans="1:8" ht="12.75">
      <c r="A58" s="23" t="s">
        <v>85</v>
      </c>
      <c r="B58" s="34" t="s">
        <v>82</v>
      </c>
      <c r="C58" s="37">
        <f>SUM(C59:C59)</f>
        <v>35</v>
      </c>
      <c r="D58" s="37">
        <f>SUM(D59:D59)</f>
        <v>30.5</v>
      </c>
      <c r="E58" s="37">
        <f>D58/C58*100</f>
        <v>87.14285714285714</v>
      </c>
      <c r="F58" s="37">
        <f>SUM(F59:F59)</f>
        <v>33</v>
      </c>
      <c r="G58" s="37">
        <f>SUM(G59:G59)</f>
        <v>-2.5</v>
      </c>
      <c r="H58" s="37">
        <f t="shared" si="7"/>
        <v>92.42424242424242</v>
      </c>
    </row>
    <row r="59" spans="1:8" ht="12.75">
      <c r="A59" s="4" t="s">
        <v>84</v>
      </c>
      <c r="B59" s="33" t="s">
        <v>83</v>
      </c>
      <c r="C59" s="16">
        <v>35</v>
      </c>
      <c r="D59" s="16">
        <v>30.5</v>
      </c>
      <c r="E59" s="16">
        <f>D59/C59*100</f>
        <v>87.14285714285714</v>
      </c>
      <c r="F59" s="16">
        <v>33</v>
      </c>
      <c r="G59" s="16">
        <f>SUM(D59-F59)</f>
        <v>-2.5</v>
      </c>
      <c r="H59" s="37">
        <f t="shared" si="7"/>
        <v>92.42424242424242</v>
      </c>
    </row>
    <row r="60" spans="1:8" s="25" customFormat="1" ht="25.5">
      <c r="A60" s="23" t="s">
        <v>13</v>
      </c>
      <c r="B60" s="24" t="s">
        <v>14</v>
      </c>
      <c r="C60" s="37">
        <f>SUM(C61:C61)</f>
        <v>350</v>
      </c>
      <c r="D60" s="37">
        <f>SUM(D61:D61)</f>
        <v>322.3</v>
      </c>
      <c r="E60" s="37">
        <f t="shared" si="5"/>
        <v>92.08571428571429</v>
      </c>
      <c r="F60" s="37">
        <f>SUM(F61:F61)</f>
        <v>373.7</v>
      </c>
      <c r="G60" s="37">
        <f>SUM(G61:G61)</f>
        <v>-51.39999999999998</v>
      </c>
      <c r="H60" s="37">
        <f t="shared" si="7"/>
        <v>86.24565159218626</v>
      </c>
    </row>
    <row r="61" spans="1:8" ht="38.25">
      <c r="A61" s="4" t="s">
        <v>55</v>
      </c>
      <c r="B61" s="12" t="s">
        <v>15</v>
      </c>
      <c r="C61" s="16">
        <v>350</v>
      </c>
      <c r="D61" s="16">
        <v>322.3</v>
      </c>
      <c r="E61" s="16">
        <f t="shared" si="5"/>
        <v>92.08571428571429</v>
      </c>
      <c r="F61" s="16">
        <v>373.7</v>
      </c>
      <c r="G61" s="16">
        <f>SUM(D61-F61)</f>
        <v>-51.39999999999998</v>
      </c>
      <c r="H61" s="37">
        <f t="shared" si="7"/>
        <v>86.24565159218626</v>
      </c>
    </row>
    <row r="62" spans="1:8" s="25" customFormat="1" ht="12.75">
      <c r="A62" s="23" t="s">
        <v>16</v>
      </c>
      <c r="B62" s="24" t="s">
        <v>17</v>
      </c>
      <c r="C62" s="37">
        <f>C63+C64+C65+C66</f>
        <v>18719.4</v>
      </c>
      <c r="D62" s="37">
        <f>D63+D64+D65+D66</f>
        <v>17988.999999999996</v>
      </c>
      <c r="E62" s="37">
        <f t="shared" si="5"/>
        <v>96.09816553949376</v>
      </c>
      <c r="F62" s="37">
        <f>SUM(F64:F66)</f>
        <v>10282.3</v>
      </c>
      <c r="G62" s="37">
        <f>SUM(G63:G66)</f>
        <v>7706.699999999999</v>
      </c>
      <c r="H62" s="37">
        <f t="shared" si="7"/>
        <v>174.9511296110792</v>
      </c>
    </row>
    <row r="63" spans="1:8" s="25" customFormat="1" ht="12.75">
      <c r="A63" s="42" t="s">
        <v>99</v>
      </c>
      <c r="B63" s="43" t="s">
        <v>103</v>
      </c>
      <c r="C63" s="41">
        <v>200</v>
      </c>
      <c r="D63" s="41">
        <v>199.7</v>
      </c>
      <c r="E63" s="16">
        <f>D63/C63*100</f>
        <v>99.85</v>
      </c>
      <c r="F63" s="41">
        <v>0</v>
      </c>
      <c r="G63" s="16">
        <f>SUM(D63-F63)</f>
        <v>199.7</v>
      </c>
      <c r="H63" s="37"/>
    </row>
    <row r="64" spans="1:8" ht="12.75">
      <c r="A64" s="4" t="s">
        <v>18</v>
      </c>
      <c r="B64" s="11" t="s">
        <v>19</v>
      </c>
      <c r="C64" s="16">
        <v>5021.6</v>
      </c>
      <c r="D64" s="16">
        <v>4844.9</v>
      </c>
      <c r="E64" s="16">
        <f>D64/C64*100</f>
        <v>96.48120121076946</v>
      </c>
      <c r="F64" s="16">
        <v>4258</v>
      </c>
      <c r="G64" s="16">
        <f>SUM(D64-F64)</f>
        <v>586.8999999999996</v>
      </c>
      <c r="H64" s="37">
        <f t="shared" si="7"/>
        <v>113.78346641615782</v>
      </c>
    </row>
    <row r="65" spans="1:8" ht="12.75">
      <c r="A65" s="4" t="s">
        <v>90</v>
      </c>
      <c r="B65" s="12" t="s">
        <v>53</v>
      </c>
      <c r="C65" s="16">
        <v>11615.8</v>
      </c>
      <c r="D65" s="16">
        <v>11605.8</v>
      </c>
      <c r="E65" s="16">
        <f aca="true" t="shared" si="8" ref="E65:E97">D65/C65*100</f>
        <v>99.91391036347045</v>
      </c>
      <c r="F65" s="16">
        <v>5755.4</v>
      </c>
      <c r="G65" s="16">
        <f>SUM(D65-F65)</f>
        <v>5850.4</v>
      </c>
      <c r="H65" s="37">
        <f t="shared" si="7"/>
        <v>201.65062376203218</v>
      </c>
    </row>
    <row r="66" spans="1:8" ht="12.75">
      <c r="A66" s="4" t="s">
        <v>20</v>
      </c>
      <c r="B66" s="11" t="s">
        <v>21</v>
      </c>
      <c r="C66" s="16">
        <v>1882</v>
      </c>
      <c r="D66" s="16">
        <v>1338.6</v>
      </c>
      <c r="E66" s="16">
        <f t="shared" si="8"/>
        <v>71.12646121147715</v>
      </c>
      <c r="F66" s="16">
        <v>268.9</v>
      </c>
      <c r="G66" s="16">
        <f>SUM(D66-F66)</f>
        <v>1069.6999999999998</v>
      </c>
      <c r="H66" s="37">
        <f t="shared" si="7"/>
        <v>497.80587579025666</v>
      </c>
    </row>
    <row r="67" spans="1:8" s="25" customFormat="1" ht="12.75">
      <c r="A67" s="23" t="s">
        <v>22</v>
      </c>
      <c r="B67" s="24" t="s">
        <v>23</v>
      </c>
      <c r="C67" s="37">
        <f>SUM(C68:C70)</f>
        <v>45590.2</v>
      </c>
      <c r="D67" s="37">
        <f>SUM(D68:D70)</f>
        <v>45473.5</v>
      </c>
      <c r="E67" s="37">
        <f>D67/C67*100</f>
        <v>99.74402393496848</v>
      </c>
      <c r="F67" s="37">
        <f>SUM(F68:F70)</f>
        <v>11840.699999999999</v>
      </c>
      <c r="G67" s="37">
        <f>SUM(G68:G70)</f>
        <v>33632.799999999996</v>
      </c>
      <c r="H67" s="37">
        <f t="shared" si="7"/>
        <v>384.0440176678744</v>
      </c>
    </row>
    <row r="68" spans="1:8" ht="12.75">
      <c r="A68" s="4" t="s">
        <v>69</v>
      </c>
      <c r="B68" s="17" t="s">
        <v>68</v>
      </c>
      <c r="C68" s="16">
        <v>176.2</v>
      </c>
      <c r="D68" s="16">
        <v>111.4</v>
      </c>
      <c r="E68" s="16">
        <f t="shared" si="8"/>
        <v>63.22360953461976</v>
      </c>
      <c r="F68" s="16">
        <v>63.9</v>
      </c>
      <c r="G68" s="16">
        <f>SUM(D68-F68)</f>
        <v>47.50000000000001</v>
      </c>
      <c r="H68" s="37">
        <f t="shared" si="7"/>
        <v>174.33489827856025</v>
      </c>
    </row>
    <row r="69" spans="1:8" ht="12.75">
      <c r="A69" s="4" t="s">
        <v>24</v>
      </c>
      <c r="B69" s="11" t="s">
        <v>25</v>
      </c>
      <c r="C69" s="16">
        <v>36455.3</v>
      </c>
      <c r="D69" s="16">
        <v>36433.2</v>
      </c>
      <c r="E69" s="16">
        <f t="shared" si="8"/>
        <v>99.93937781337692</v>
      </c>
      <c r="F69" s="16">
        <v>2934.5</v>
      </c>
      <c r="G69" s="16">
        <f>SUM(D69-F69)</f>
        <v>33498.7</v>
      </c>
      <c r="H69" s="37">
        <f t="shared" si="7"/>
        <v>1241.547111944113</v>
      </c>
    </row>
    <row r="70" spans="1:8" ht="25.5">
      <c r="A70" s="4" t="s">
        <v>87</v>
      </c>
      <c r="B70" s="17" t="s">
        <v>75</v>
      </c>
      <c r="C70" s="16">
        <v>8958.7</v>
      </c>
      <c r="D70" s="16">
        <v>8928.9</v>
      </c>
      <c r="E70" s="16">
        <f t="shared" si="8"/>
        <v>99.66736245214149</v>
      </c>
      <c r="F70" s="16">
        <v>8842.3</v>
      </c>
      <c r="G70" s="16">
        <f>SUM(D70-F70)</f>
        <v>86.60000000000036</v>
      </c>
      <c r="H70" s="37">
        <f t="shared" si="7"/>
        <v>100.9793831921559</v>
      </c>
    </row>
    <row r="71" spans="1:8" ht="12.75">
      <c r="A71" s="23" t="s">
        <v>76</v>
      </c>
      <c r="B71" s="32" t="s">
        <v>77</v>
      </c>
      <c r="C71" s="37">
        <f>SUM(C72:C73)</f>
        <v>240.3</v>
      </c>
      <c r="D71" s="37">
        <f>SUM(D72:D73)</f>
        <v>240.3</v>
      </c>
      <c r="E71" s="37">
        <f>D71/C71*100</f>
        <v>100</v>
      </c>
      <c r="F71" s="37">
        <f>SUM(F72:F73)</f>
        <v>239</v>
      </c>
      <c r="G71" s="37">
        <f>SUM(G72:G73)</f>
        <v>1.3000000000000114</v>
      </c>
      <c r="H71" s="37">
        <f t="shared" si="7"/>
        <v>100.5439330543933</v>
      </c>
    </row>
    <row r="72" spans="1:8" ht="12.75">
      <c r="A72" s="4" t="s">
        <v>79</v>
      </c>
      <c r="B72" s="17" t="s">
        <v>78</v>
      </c>
      <c r="C72" s="16">
        <v>240.3</v>
      </c>
      <c r="D72" s="16">
        <v>240.3</v>
      </c>
      <c r="E72" s="16">
        <f>D72/C72*100</f>
        <v>100</v>
      </c>
      <c r="F72" s="16">
        <v>203</v>
      </c>
      <c r="G72" s="16">
        <f>SUM(D72-F72)</f>
        <v>37.30000000000001</v>
      </c>
      <c r="H72" s="37">
        <f t="shared" si="7"/>
        <v>118.37438423645321</v>
      </c>
    </row>
    <row r="73" spans="1:8" ht="18.75" customHeight="1">
      <c r="A73" s="4" t="s">
        <v>81</v>
      </c>
      <c r="B73" s="17" t="s">
        <v>80</v>
      </c>
      <c r="C73" s="16"/>
      <c r="D73" s="16"/>
      <c r="E73" s="16"/>
      <c r="F73" s="16">
        <v>36</v>
      </c>
      <c r="G73" s="16">
        <f>SUM(D73-F73)</f>
        <v>-36</v>
      </c>
      <c r="H73" s="37">
        <f t="shared" si="7"/>
        <v>0</v>
      </c>
    </row>
    <row r="74" spans="1:8" s="25" customFormat="1" ht="12.75">
      <c r="A74" s="23" t="s">
        <v>26</v>
      </c>
      <c r="B74" s="24" t="s">
        <v>27</v>
      </c>
      <c r="C74" s="37">
        <f>C75+C76+C77+C78+C79+C80</f>
        <v>503020.6</v>
      </c>
      <c r="D74" s="37">
        <f>D75+D76+D77+D78+D79+D80</f>
        <v>497840.49999999994</v>
      </c>
      <c r="E74" s="37">
        <f t="shared" si="8"/>
        <v>98.9702012203874</v>
      </c>
      <c r="F74" s="37">
        <f>SUM(F75:F80)</f>
        <v>457966.9</v>
      </c>
      <c r="G74" s="37">
        <f>SUM(G75:G80)</f>
        <v>39873.60000000003</v>
      </c>
      <c r="H74" s="37">
        <f t="shared" si="7"/>
        <v>108.70665543732525</v>
      </c>
    </row>
    <row r="75" spans="1:8" ht="12.75">
      <c r="A75" s="4" t="s">
        <v>28</v>
      </c>
      <c r="B75" s="11" t="s">
        <v>29</v>
      </c>
      <c r="C75" s="16">
        <v>136081.6</v>
      </c>
      <c r="D75" s="16">
        <v>134309.5</v>
      </c>
      <c r="E75" s="16">
        <f t="shared" si="8"/>
        <v>98.69776663413717</v>
      </c>
      <c r="F75" s="16">
        <v>120216.9</v>
      </c>
      <c r="G75" s="16">
        <f aca="true" t="shared" si="9" ref="G75:G80">SUM(D75-F75)</f>
        <v>14092.600000000006</v>
      </c>
      <c r="H75" s="37">
        <f t="shared" si="7"/>
        <v>111.72264465312283</v>
      </c>
    </row>
    <row r="76" spans="1:8" ht="12.75">
      <c r="A76" s="4" t="s">
        <v>30</v>
      </c>
      <c r="B76" s="11" t="s">
        <v>31</v>
      </c>
      <c r="C76" s="16">
        <v>294239.3</v>
      </c>
      <c r="D76" s="16">
        <v>291561.5</v>
      </c>
      <c r="E76" s="16">
        <f t="shared" si="8"/>
        <v>99.08992442545915</v>
      </c>
      <c r="F76" s="16">
        <v>319837.1</v>
      </c>
      <c r="G76" s="16">
        <f t="shared" si="9"/>
        <v>-28275.599999999977</v>
      </c>
      <c r="H76" s="37">
        <f t="shared" si="7"/>
        <v>91.15937456911661</v>
      </c>
    </row>
    <row r="77" spans="1:8" ht="12.75">
      <c r="A77" s="4" t="s">
        <v>100</v>
      </c>
      <c r="B77" s="17" t="s">
        <v>104</v>
      </c>
      <c r="C77" s="16">
        <v>53722.8</v>
      </c>
      <c r="D77" s="16">
        <v>53005.1</v>
      </c>
      <c r="E77" s="16">
        <f t="shared" si="8"/>
        <v>98.66406814239018</v>
      </c>
      <c r="F77" s="16">
        <v>0</v>
      </c>
      <c r="G77" s="16">
        <f t="shared" si="9"/>
        <v>53005.1</v>
      </c>
      <c r="H77" s="37"/>
    </row>
    <row r="78" spans="1:8" ht="12.75">
      <c r="A78" s="4" t="s">
        <v>91</v>
      </c>
      <c r="B78" s="11" t="s">
        <v>56</v>
      </c>
      <c r="C78" s="16">
        <v>0</v>
      </c>
      <c r="D78" s="16">
        <v>0</v>
      </c>
      <c r="E78" s="16">
        <v>0</v>
      </c>
      <c r="F78" s="16">
        <v>26.2</v>
      </c>
      <c r="G78" s="16">
        <f t="shared" si="9"/>
        <v>-26.2</v>
      </c>
      <c r="H78" s="37">
        <f t="shared" si="7"/>
        <v>0</v>
      </c>
    </row>
    <row r="79" spans="1:8" ht="12.75">
      <c r="A79" s="4" t="s">
        <v>92</v>
      </c>
      <c r="B79" s="11" t="s">
        <v>32</v>
      </c>
      <c r="C79" s="16">
        <v>1535.3</v>
      </c>
      <c r="D79" s="16">
        <v>1533.3</v>
      </c>
      <c r="E79" s="16">
        <f t="shared" si="8"/>
        <v>99.86973229987625</v>
      </c>
      <c r="F79" s="16">
        <v>1314.3</v>
      </c>
      <c r="G79" s="16">
        <f t="shared" si="9"/>
        <v>219</v>
      </c>
      <c r="H79" s="37">
        <f t="shared" si="7"/>
        <v>116.66286236019174</v>
      </c>
    </row>
    <row r="80" spans="1:8" ht="12.75">
      <c r="A80" s="4" t="s">
        <v>33</v>
      </c>
      <c r="B80" s="12" t="s">
        <v>34</v>
      </c>
      <c r="C80" s="16">
        <v>17441.6</v>
      </c>
      <c r="D80" s="16">
        <v>17431.1</v>
      </c>
      <c r="E80" s="16">
        <f t="shared" si="8"/>
        <v>99.9397991009999</v>
      </c>
      <c r="F80" s="16">
        <v>16572.4</v>
      </c>
      <c r="G80" s="16">
        <f t="shared" si="9"/>
        <v>858.6999999999971</v>
      </c>
      <c r="H80" s="37">
        <f t="shared" si="7"/>
        <v>105.18150660133713</v>
      </c>
    </row>
    <row r="81" spans="1:8" s="25" customFormat="1" ht="12.75">
      <c r="A81" s="23" t="s">
        <v>57</v>
      </c>
      <c r="B81" s="24" t="s">
        <v>35</v>
      </c>
      <c r="C81" s="37">
        <f>SUM(C82:C83)</f>
        <v>53378.6</v>
      </c>
      <c r="D81" s="37">
        <f>SUM(D82:D83)</f>
        <v>53355.7</v>
      </c>
      <c r="E81" s="37">
        <f>D81/C81*100</f>
        <v>99.95709891229818</v>
      </c>
      <c r="F81" s="37">
        <f>SUM(F82:F83)</f>
        <v>44464</v>
      </c>
      <c r="G81" s="37">
        <f>SUM(G82:G83)</f>
        <v>8891.700000000004</v>
      </c>
      <c r="H81" s="37">
        <f t="shared" si="7"/>
        <v>119.99752608852103</v>
      </c>
    </row>
    <row r="82" spans="1:8" ht="12.75">
      <c r="A82" s="4" t="s">
        <v>36</v>
      </c>
      <c r="B82" s="11" t="s">
        <v>37</v>
      </c>
      <c r="C82" s="16">
        <v>42748.1</v>
      </c>
      <c r="D82" s="16">
        <v>42725.5</v>
      </c>
      <c r="E82" s="16">
        <f>D82/C82*100</f>
        <v>99.9471321532419</v>
      </c>
      <c r="F82" s="16">
        <v>34071.2</v>
      </c>
      <c r="G82" s="16">
        <f>SUM(D82-F82)</f>
        <v>8654.300000000003</v>
      </c>
      <c r="H82" s="37">
        <f t="shared" si="7"/>
        <v>125.40063161849304</v>
      </c>
    </row>
    <row r="83" spans="1:8" ht="12.75">
      <c r="A83" s="4" t="s">
        <v>58</v>
      </c>
      <c r="B83" s="12" t="s">
        <v>38</v>
      </c>
      <c r="C83" s="16">
        <v>10630.5</v>
      </c>
      <c r="D83" s="16">
        <v>10630.2</v>
      </c>
      <c r="E83" s="16">
        <f t="shared" si="8"/>
        <v>99.99717793142374</v>
      </c>
      <c r="F83" s="16">
        <v>10392.8</v>
      </c>
      <c r="G83" s="16">
        <f>SUM(D83-F83)</f>
        <v>237.40000000000146</v>
      </c>
      <c r="H83" s="37">
        <f t="shared" si="7"/>
        <v>102.28427372796554</v>
      </c>
    </row>
    <row r="84" spans="1:8" s="25" customFormat="1" ht="12.75">
      <c r="A84" s="23" t="s">
        <v>39</v>
      </c>
      <c r="B84" s="24" t="s">
        <v>40</v>
      </c>
      <c r="C84" s="37">
        <f>SUM(C85:C88)</f>
        <v>56661.5</v>
      </c>
      <c r="D84" s="37">
        <f>SUM(D85:D88)</f>
        <v>55150.8</v>
      </c>
      <c r="E84" s="37">
        <f t="shared" si="8"/>
        <v>97.33381573025777</v>
      </c>
      <c r="F84" s="37">
        <f>SUM(F85:F88)</f>
        <v>72470.09999999999</v>
      </c>
      <c r="G84" s="37">
        <f>SUM(G85:G88)</f>
        <v>-17319.299999999996</v>
      </c>
      <c r="H84" s="37">
        <f t="shared" si="7"/>
        <v>76.10145425492722</v>
      </c>
    </row>
    <row r="85" spans="1:8" ht="12.75">
      <c r="A85" s="4" t="s">
        <v>41</v>
      </c>
      <c r="B85" s="11">
        <v>1001</v>
      </c>
      <c r="C85" s="16">
        <v>4260</v>
      </c>
      <c r="D85" s="16">
        <v>4257</v>
      </c>
      <c r="E85" s="16">
        <f t="shared" si="8"/>
        <v>99.92957746478874</v>
      </c>
      <c r="F85" s="16">
        <v>3367.2</v>
      </c>
      <c r="G85" s="16">
        <f>SUM(D85-F85)</f>
        <v>889.8000000000002</v>
      </c>
      <c r="H85" s="37">
        <f t="shared" si="7"/>
        <v>126.42551674982181</v>
      </c>
    </row>
    <row r="86" spans="1:8" ht="12.75">
      <c r="A86" s="4" t="s">
        <v>42</v>
      </c>
      <c r="B86" s="11" t="s">
        <v>43</v>
      </c>
      <c r="C86" s="16">
        <v>11586.4</v>
      </c>
      <c r="D86" s="16">
        <v>10085</v>
      </c>
      <c r="E86" s="16">
        <f t="shared" si="8"/>
        <v>87.04170406683699</v>
      </c>
      <c r="F86" s="16">
        <v>8091.2</v>
      </c>
      <c r="G86" s="16">
        <f>SUM(D86-F86)</f>
        <v>1993.8000000000002</v>
      </c>
      <c r="H86" s="37">
        <f t="shared" si="7"/>
        <v>124.64158592050623</v>
      </c>
    </row>
    <row r="87" spans="1:8" ht="12.75">
      <c r="A87" s="4" t="s">
        <v>44</v>
      </c>
      <c r="B87" s="11" t="s">
        <v>45</v>
      </c>
      <c r="C87" s="16">
        <v>40515.1</v>
      </c>
      <c r="D87" s="16">
        <v>40508.8</v>
      </c>
      <c r="E87" s="16">
        <f t="shared" si="8"/>
        <v>99.98445024200855</v>
      </c>
      <c r="F87" s="16">
        <v>60711.7</v>
      </c>
      <c r="G87" s="16">
        <f>SUM(D87-F87)</f>
        <v>-20202.899999999994</v>
      </c>
      <c r="H87" s="37">
        <f t="shared" si="7"/>
        <v>66.72321809470004</v>
      </c>
    </row>
    <row r="88" spans="1:8" ht="12.75">
      <c r="A88" s="4" t="s">
        <v>46</v>
      </c>
      <c r="B88" s="17">
        <v>1006</v>
      </c>
      <c r="C88" s="16">
        <v>300</v>
      </c>
      <c r="D88" s="16">
        <v>300</v>
      </c>
      <c r="E88" s="16">
        <f t="shared" si="8"/>
        <v>100</v>
      </c>
      <c r="F88" s="16">
        <v>300</v>
      </c>
      <c r="G88" s="16">
        <f>SUM(D88-F88)</f>
        <v>0</v>
      </c>
      <c r="H88" s="37">
        <f t="shared" si="7"/>
        <v>100</v>
      </c>
    </row>
    <row r="89" spans="1:8" s="25" customFormat="1" ht="12.75">
      <c r="A89" s="23" t="s">
        <v>59</v>
      </c>
      <c r="B89" s="26" t="s">
        <v>47</v>
      </c>
      <c r="C89" s="37">
        <f>SUM(C90:C91)</f>
        <v>12893.300000000001</v>
      </c>
      <c r="D89" s="37">
        <f>SUM(D90:D91)</f>
        <v>12886.2</v>
      </c>
      <c r="E89" s="37">
        <f t="shared" si="8"/>
        <v>99.94493263943288</v>
      </c>
      <c r="F89" s="37">
        <f>SUM(F90:F91)</f>
        <v>12977.1</v>
      </c>
      <c r="G89" s="37">
        <f>SUM(G90:G91)</f>
        <v>-90.89999999999918</v>
      </c>
      <c r="H89" s="37">
        <f t="shared" si="7"/>
        <v>99.29953533532145</v>
      </c>
    </row>
    <row r="90" spans="1:8" ht="12.75">
      <c r="A90" s="4" t="s">
        <v>60</v>
      </c>
      <c r="B90" s="12" t="s">
        <v>48</v>
      </c>
      <c r="C90" s="16">
        <v>11511.7</v>
      </c>
      <c r="D90" s="16">
        <v>11511.7</v>
      </c>
      <c r="E90" s="16">
        <f t="shared" si="8"/>
        <v>100</v>
      </c>
      <c r="F90" s="16">
        <v>11579</v>
      </c>
      <c r="G90" s="16">
        <f>SUM(D90-F90)</f>
        <v>-67.29999999999927</v>
      </c>
      <c r="H90" s="37">
        <f t="shared" si="7"/>
        <v>99.41877536920288</v>
      </c>
    </row>
    <row r="91" spans="1:8" ht="12.75">
      <c r="A91" s="4" t="s">
        <v>70</v>
      </c>
      <c r="B91" s="33">
        <v>1105</v>
      </c>
      <c r="C91" s="16">
        <v>1381.6</v>
      </c>
      <c r="D91" s="16">
        <v>1374.5</v>
      </c>
      <c r="E91" s="16">
        <f t="shared" si="8"/>
        <v>99.48610306890562</v>
      </c>
      <c r="F91" s="16">
        <v>1398.1</v>
      </c>
      <c r="G91" s="16">
        <f>SUM(D91-F91)</f>
        <v>-23.59999999999991</v>
      </c>
      <c r="H91" s="37">
        <f t="shared" si="7"/>
        <v>98.31199485015378</v>
      </c>
    </row>
    <row r="92" spans="1:8" s="25" customFormat="1" ht="12.75">
      <c r="A92" s="23" t="s">
        <v>52</v>
      </c>
      <c r="B92" s="26" t="s">
        <v>61</v>
      </c>
      <c r="C92" s="37">
        <f>SUM(C93:C93)</f>
        <v>1203</v>
      </c>
      <c r="D92" s="37">
        <f>SUM(D93:D93)</f>
        <v>968.1</v>
      </c>
      <c r="E92" s="37">
        <f t="shared" si="8"/>
        <v>80.47381546134663</v>
      </c>
      <c r="F92" s="37">
        <f>SUM(F93:F93)</f>
        <v>4133.2</v>
      </c>
      <c r="G92" s="37">
        <f>SUM(G93:G93)</f>
        <v>-3165.1</v>
      </c>
      <c r="H92" s="37">
        <f t="shared" si="7"/>
        <v>23.422529759024485</v>
      </c>
    </row>
    <row r="93" spans="1:8" ht="25.5">
      <c r="A93" s="4" t="s">
        <v>89</v>
      </c>
      <c r="B93" s="12" t="s">
        <v>62</v>
      </c>
      <c r="C93" s="16">
        <v>1203</v>
      </c>
      <c r="D93" s="16">
        <v>968.1</v>
      </c>
      <c r="E93" s="16">
        <f t="shared" si="8"/>
        <v>80.47381546134663</v>
      </c>
      <c r="F93" s="16">
        <v>4133.2</v>
      </c>
      <c r="G93" s="16">
        <f>SUM(D93-F93)</f>
        <v>-3165.1</v>
      </c>
      <c r="H93" s="37">
        <f t="shared" si="7"/>
        <v>23.422529759024485</v>
      </c>
    </row>
    <row r="94" spans="1:8" s="25" customFormat="1" ht="25.5">
      <c r="A94" s="23" t="s">
        <v>86</v>
      </c>
      <c r="B94" s="26" t="s">
        <v>63</v>
      </c>
      <c r="C94" s="37">
        <f>SUM(C95:C96)</f>
        <v>30749.6</v>
      </c>
      <c r="D94" s="37">
        <f>SUM(D95:D96)</f>
        <v>30749.6</v>
      </c>
      <c r="E94" s="37">
        <f t="shared" si="8"/>
        <v>100</v>
      </c>
      <c r="F94" s="37">
        <f>SUM(F95:F96)</f>
        <v>35751.4</v>
      </c>
      <c r="G94" s="37">
        <f>SUM(G95:G96)</f>
        <v>-5001.800000000002</v>
      </c>
      <c r="H94" s="37">
        <f t="shared" si="7"/>
        <v>86.00949892871327</v>
      </c>
    </row>
    <row r="95" spans="1:8" ht="38.25">
      <c r="A95" s="4" t="s">
        <v>64</v>
      </c>
      <c r="B95" s="12" t="s">
        <v>65</v>
      </c>
      <c r="C95" s="16">
        <v>30749.6</v>
      </c>
      <c r="D95" s="16">
        <v>30749.6</v>
      </c>
      <c r="E95" s="16">
        <f t="shared" si="8"/>
        <v>100</v>
      </c>
      <c r="F95" s="16">
        <v>32048.7</v>
      </c>
      <c r="G95" s="16">
        <f>SUM(D95-F95)</f>
        <v>-1299.1000000000022</v>
      </c>
      <c r="H95" s="37">
        <f t="shared" si="7"/>
        <v>95.94648144854548</v>
      </c>
    </row>
    <row r="96" spans="1:8" ht="12.75">
      <c r="A96" s="4" t="s">
        <v>88</v>
      </c>
      <c r="B96" s="33">
        <v>1403</v>
      </c>
      <c r="C96" s="16">
        <v>0</v>
      </c>
      <c r="D96" s="16">
        <v>0</v>
      </c>
      <c r="E96" s="16"/>
      <c r="F96" s="16">
        <v>3702.7</v>
      </c>
      <c r="G96" s="16">
        <f>SUM(D96-F96)</f>
        <v>-3702.7</v>
      </c>
      <c r="H96" s="37">
        <f t="shared" si="7"/>
        <v>0</v>
      </c>
    </row>
    <row r="97" spans="1:8" s="22" customFormat="1" ht="12.75">
      <c r="A97" s="27" t="s">
        <v>49</v>
      </c>
      <c r="B97" s="28" t="s">
        <v>50</v>
      </c>
      <c r="C97" s="38">
        <f>SUM(C49+C58+C60+C62+C67+C71+C74+C81+C84+C89+C92+C94)</f>
        <v>783649.2</v>
      </c>
      <c r="D97" s="38">
        <f>SUM(D49+D58+D60+D62+D67+D71+D74+D81+D84+D89+D92+D94)</f>
        <v>773756.3999999999</v>
      </c>
      <c r="E97" s="38">
        <f t="shared" si="8"/>
        <v>98.7375984050006</v>
      </c>
      <c r="F97" s="38">
        <f>SUM(F49+F58+F60+F62+F67+F71+F74+F81+F84+F89+F92+F94)</f>
        <v>706995.4999999999</v>
      </c>
      <c r="G97" s="38">
        <f>SUM(G49+G58+G60+G62+G67+G71+G74+G81+G84+G89+G92+G94)</f>
        <v>66760.90000000004</v>
      </c>
      <c r="H97" s="37">
        <f t="shared" si="7"/>
        <v>109.44290310192923</v>
      </c>
    </row>
    <row r="98" spans="1:8" s="31" customFormat="1" ht="25.5">
      <c r="A98" s="29" t="s">
        <v>66</v>
      </c>
      <c r="B98" s="30" t="s">
        <v>67</v>
      </c>
      <c r="C98" s="39">
        <v>-62929.1</v>
      </c>
      <c r="D98" s="39">
        <v>-61545.4</v>
      </c>
      <c r="E98" s="36"/>
      <c r="F98" s="39">
        <v>47202.5</v>
      </c>
      <c r="G98" s="36"/>
      <c r="H98" s="37"/>
    </row>
    <row r="99" spans="1:8" ht="12.75">
      <c r="A99" s="5"/>
      <c r="B99" s="13"/>
      <c r="C99" s="6"/>
      <c r="D99" s="6"/>
      <c r="E99" s="7"/>
      <c r="F99" s="6"/>
      <c r="G99" s="8"/>
      <c r="H99" s="37"/>
    </row>
    <row r="100" spans="1:8" ht="26.25" customHeight="1">
      <c r="A100" s="5"/>
      <c r="B100" s="13"/>
      <c r="C100" s="72"/>
      <c r="D100" s="72"/>
      <c r="E100" s="72"/>
      <c r="F100" s="72"/>
      <c r="G100" s="72"/>
      <c r="H100" s="72"/>
    </row>
    <row r="101" spans="1:8" ht="12.75">
      <c r="A101" s="9"/>
      <c r="B101" s="14"/>
      <c r="C101" s="9"/>
      <c r="D101" s="9"/>
      <c r="E101" s="9"/>
      <c r="F101" s="9"/>
      <c r="G101" s="9"/>
      <c r="H101" s="9"/>
    </row>
  </sheetData>
  <sheetProtection/>
  <mergeCells count="3">
    <mergeCell ref="A1:H1"/>
    <mergeCell ref="C100:H100"/>
    <mergeCell ref="G2:H2"/>
  </mergeCells>
  <printOptions/>
  <pageMargins left="0.35433070866141736" right="0.1968503937007874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2018-03-23T09:19:13Z</cp:lastPrinted>
  <dcterms:created xsi:type="dcterms:W3CDTF">2009-04-28T07:05:16Z</dcterms:created>
  <dcterms:modified xsi:type="dcterms:W3CDTF">2018-03-23T09:19:50Z</dcterms:modified>
  <cp:category/>
  <cp:version/>
  <cp:contentType/>
  <cp:contentStatus/>
</cp:coreProperties>
</file>