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85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'Лист1'!$A$1:$H$95</definedName>
  </definedNames>
  <calcPr fullCalcOnLoad="1"/>
</workbook>
</file>

<file path=xl/sharedStrings.xml><?xml version="1.0" encoding="utf-8"?>
<sst xmlns="http://schemas.openxmlformats.org/spreadsheetml/2006/main" count="158" uniqueCount="148">
  <si>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</si>
  <si>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</si>
  <si>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</si>
  <si>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</si>
  <si>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</si>
  <si>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</si>
  <si>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</si>
  <si>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</si>
  <si>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</si>
  <si>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</si>
  <si>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</si>
  <si>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</si>
  <si>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</si>
  <si>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</si>
  <si>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</si>
  <si>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</si>
  <si>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</si>
  <si>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</si>
  <si>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</si>
  <si>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</si>
  <si>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</si>
  <si>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</si>
  <si>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</si>
  <si>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</si>
  <si>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</si>
  <si>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</si>
  <si>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</si>
  <si>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</si>
  <si>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</si>
  <si>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</si>
  <si>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</si>
  <si>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</si>
  <si>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</si>
  <si>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</si>
  <si>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</si>
  <si>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</si>
  <si>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</si>
  <si>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</si>
  <si>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</si>
  <si>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</si>
  <si>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</si>
  <si>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</si>
  <si>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</si>
  <si>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</si>
  <si>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</si>
  <si>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</si>
  <si>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</si>
  <si>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</si>
  <si>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</si>
  <si>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</si>
  <si>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</si>
  <si>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</si>
  <si>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</si>
  <si>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</si>
  <si>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</si>
  <si>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</si>
  <si>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</si>
  <si>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</si>
  <si>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</si>
  <si>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</si>
  <si>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</si>
  <si>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</si>
  <si>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</si>
  <si>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</si>
  <si>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</si>
  <si>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</si>
  <si>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</si>
  <si>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</si>
  <si>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</si>
  <si>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</si>
  <si>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</si>
  <si>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</si>
  <si>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</si>
  <si>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</si>
  <si>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</si>
  <si>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</si>
  <si>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</si>
  <si>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</si>
  <si>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</si>
  <si>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</si>
  <si>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</si>
  <si>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</si>
  <si>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</si>
  <si>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</si>
  <si>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</si>
  <si>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</si>
  <si>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</si>
  <si>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</si>
  <si>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</si>
  <si>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</si>
  <si>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</si>
  <si>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</si>
  <si>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</si>
  <si>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</si>
  <si>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</si>
  <si>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</si>
  <si>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</si>
  <si>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</si>
  <si>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</si>
  <si>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</si>
  <si>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</si>
  <si>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</si>
  <si>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собственности, в т.ч.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</si>
  <si>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</si>
  <si>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</si>
  <si>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</si>
  <si>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</si>
  <si>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</si>
  <si>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</si>
  <si>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</si>
  <si>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земельных участков находящихся в собственности муниципальных районов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</si>
  <si>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</si>
  <si>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</si>
  <si>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</si>
  <si>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</si>
  <si>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 xml:space="preserve">Дотация </t>
  </si>
  <si>
    <t>Субсидии</t>
  </si>
  <si>
    <t>Субвенции</t>
  </si>
  <si>
    <t>Иные межбюджетные трансферты</t>
  </si>
  <si>
    <t>ВСЕГО ДОХОДОВ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</si>
  <si>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</si>
  <si>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</si>
  <si>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</si>
  <si>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</si>
  <si>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</si>
  <si>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</si>
  <si>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</si>
  <si>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</si>
  <si>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</si>
  <si>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</si>
  <si>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</si>
  <si>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Уточненный план на  2018 год</t>
  </si>
  <si>
    <t>Прочие межбюджетные трансферты общего характера</t>
  </si>
  <si>
    <t>Процент роста исполнения 2018 к 2017 году</t>
  </si>
  <si>
    <t>-</t>
  </si>
  <si>
    <t>Отчет об исполнении бюджета муниципального образования "Гагаринский район" Смоленской области                                                  за  1 полугодие 2018 года</t>
  </si>
  <si>
    <t>Исполнено за  1 полугодие 2017 года</t>
  </si>
  <si>
    <t>0107</t>
  </si>
  <si>
    <t>Обеспечение проведения выборов и референдумов</t>
  </si>
  <si>
    <t>Исполнено за 1 полугодие 2018 года</t>
  </si>
  <si>
    <t>% исполнения за  1 полугодие 2018 года</t>
  </si>
  <si>
    <t>отклонение  1 полугодие (факт 2018-2017)</t>
  </si>
  <si>
    <t>гос. пошлина  за выдачу  разрешения на установку рекламной конструкции</t>
  </si>
  <si>
    <t>Доходы от продажи земельных участков, государственная собственность на  которые не разграничена</t>
  </si>
  <si>
    <t>Доходы от возврата субсидий прошлых лет</t>
  </si>
  <si>
    <t>Прочие безвозмедные поступления</t>
  </si>
  <si>
    <t>Возврат остатков субсидий, субвенций и иных межбюджетных трансфертов</t>
  </si>
  <si>
    <t>в 24 раза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</si>
</sst>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FB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8" fontId="1" fillId="32" borderId="0" xfId="0" applyNumberFormat="1" applyFont="1" applyFill="1" applyAlignment="1">
      <alignment/>
    </xf>
    <xf numFmtId="178" fontId="3" fillId="33" borderId="12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178" fontId="1" fillId="33" borderId="0" xfId="0" applyNumberFormat="1" applyFont="1" applyFill="1" applyAlignment="1">
      <alignment/>
    </xf>
    <xf numFmtId="3" fontId="5" fillId="33" borderId="12" xfId="0" applyNumberFormat="1" applyFont="1" applyFill="1" applyBorder="1" applyAlignment="1">
      <alignment horizontal="center" vertical="center" wrapText="1"/>
    </xf>
    <xf numFmtId="178" fontId="3" fillId="32" borderId="12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178" fontId="2" fillId="34" borderId="12" xfId="0" applyNumberFormat="1" applyFont="1" applyFill="1" applyBorder="1" applyAlignment="1">
      <alignment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top" wrapText="1"/>
    </xf>
    <xf numFmtId="178" fontId="50" fillId="34" borderId="12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5" fillId="32" borderId="12" xfId="0" applyNumberFormat="1" applyFont="1" applyFill="1" applyBorder="1" applyAlignment="1">
      <alignment horizontal="center" vertical="center" wrapText="1"/>
    </xf>
    <xf numFmtId="178" fontId="1" fillId="34" borderId="12" xfId="0" applyNumberFormat="1" applyFont="1" applyFill="1" applyBorder="1" applyAlignment="1">
      <alignment horizontal="center" vertical="center" wrapText="1"/>
    </xf>
    <xf numFmtId="178" fontId="2" fillId="35" borderId="12" xfId="0" applyNumberFormat="1" applyFont="1" applyFill="1" applyBorder="1" applyAlignment="1">
      <alignment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78" fontId="1" fillId="35" borderId="12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178" fontId="50" fillId="0" borderId="0" xfId="0" applyNumberFormat="1" applyFont="1" applyAlignment="1">
      <alignment horizontal="right" vertical="top" wrapText="1"/>
    </xf>
    <xf numFmtId="178" fontId="52" fillId="0" borderId="0" xfId="0" applyNumberFormat="1" applyFont="1" applyBorder="1" applyAlignment="1">
      <alignment horizontal="center" vertical="center" wrapText="1"/>
    </xf>
    <xf numFmtId="178" fontId="50" fillId="0" borderId="0" xfId="0" applyNumberFormat="1" applyFont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/>
    </xf>
    <xf numFmtId="178" fontId="3" fillId="6" borderId="12" xfId="0" applyNumberFormat="1" applyFont="1" applyFill="1" applyBorder="1" applyAlignment="1">
      <alignment vertical="center" wrapText="1"/>
    </xf>
    <xf numFmtId="3" fontId="3" fillId="6" borderId="12" xfId="0" applyNumberFormat="1" applyFont="1" applyFill="1" applyBorder="1" applyAlignment="1">
      <alignment horizontal="center" vertical="center" wrapText="1"/>
    </xf>
    <xf numFmtId="178" fontId="5" fillId="8" borderId="13" xfId="0" applyNumberFormat="1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vertical="top"/>
    </xf>
    <xf numFmtId="178" fontId="1" fillId="8" borderId="13" xfId="0" applyNumberFormat="1" applyFont="1" applyFill="1" applyBorder="1" applyAlignment="1">
      <alignment vertical="top"/>
    </xf>
    <xf numFmtId="178" fontId="2" fillId="8" borderId="12" xfId="0" applyNumberFormat="1" applyFont="1" applyFill="1" applyBorder="1" applyAlignment="1">
      <alignment horizontal="center" vertical="top" wrapText="1"/>
    </xf>
    <xf numFmtId="178" fontId="5" fillId="6" borderId="12" xfId="0" applyNumberFormat="1" applyFont="1" applyFill="1" applyBorder="1" applyAlignment="1">
      <alignment horizontal="center" vertical="center" wrapText="1"/>
    </xf>
    <xf numFmtId="178" fontId="5" fillId="35" borderId="12" xfId="0" applyNumberFormat="1" applyFont="1" applyFill="1" applyBorder="1" applyAlignment="1">
      <alignment horizontal="center" vertical="center" wrapText="1"/>
    </xf>
    <xf numFmtId="178" fontId="1" fillId="36" borderId="0" xfId="0" applyNumberFormat="1" applyFont="1" applyFill="1" applyAlignment="1">
      <alignment/>
    </xf>
    <xf numFmtId="178" fontId="5" fillId="37" borderId="12" xfId="0" applyNumberFormat="1" applyFont="1" applyFill="1" applyBorder="1" applyAlignment="1">
      <alignment horizontal="center" vertical="center" wrapText="1"/>
    </xf>
    <xf numFmtId="3" fontId="3" fillId="37" borderId="12" xfId="0" applyNumberFormat="1" applyFont="1" applyFill="1" applyBorder="1" applyAlignment="1">
      <alignment horizontal="center" vertical="center" wrapText="1"/>
    </xf>
    <xf numFmtId="178" fontId="3" fillId="37" borderId="12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2" fillId="0" borderId="12" xfId="0" applyNumberFormat="1" applyFont="1" applyFill="1" applyBorder="1" applyAlignment="1">
      <alignment horizontal="left" vertical="top" wrapText="1"/>
    </xf>
    <xf numFmtId="178" fontId="7" fillId="0" borderId="12" xfId="0" applyNumberFormat="1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0" fontId="53" fillId="0" borderId="1" xfId="33" applyNumberFormat="1" applyFont="1" applyFill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horizontal="left" vertical="top" wrapText="1"/>
    </xf>
    <xf numFmtId="178" fontId="3" fillId="37" borderId="12" xfId="0" applyNumberFormat="1" applyFont="1" applyFill="1" applyBorder="1" applyAlignment="1">
      <alignment horizontal="left" vertical="top" wrapText="1"/>
    </xf>
    <xf numFmtId="178" fontId="8" fillId="38" borderId="12" xfId="0" applyNumberFormat="1" applyFont="1" applyFill="1" applyBorder="1" applyAlignment="1">
      <alignment horizontal="left" vertical="top" wrapText="1"/>
    </xf>
    <xf numFmtId="3" fontId="8" fillId="38" borderId="12" xfId="0" applyNumberFormat="1" applyFont="1" applyFill="1" applyBorder="1" applyAlignment="1">
      <alignment horizontal="center" vertical="center" wrapText="1"/>
    </xf>
    <xf numFmtId="178" fontId="8" fillId="38" borderId="12" xfId="0" applyNumberFormat="1" applyFont="1" applyFill="1" applyBorder="1" applyAlignment="1">
      <alignment horizontal="center" vertical="center" wrapText="1"/>
    </xf>
    <xf numFmtId="178" fontId="3" fillId="38" borderId="12" xfId="0" applyNumberFormat="1" applyFont="1" applyFill="1" applyBorder="1" applyAlignment="1">
      <alignment horizontal="center" vertical="center" wrapText="1"/>
    </xf>
    <xf numFmtId="178" fontId="11" fillId="38" borderId="12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SheetLayoutView="10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3" sqref="J23"/>
    </sheetView>
  </sheetViews>
  <sheetFormatPr defaultColWidth="9.00390625" defaultRowHeight="12.75"/>
  <cols>
    <col min="1" max="1" width="44.875" style="2" customWidth="1"/>
    <col min="2" max="2" width="8.25390625" style="12" customWidth="1"/>
    <col min="3" max="3" width="11.125" style="2" customWidth="1"/>
    <col min="4" max="4" width="10.25390625" style="2" customWidth="1"/>
    <col min="5" max="5" width="10.625" style="2" customWidth="1"/>
    <col min="6" max="6" width="10.25390625" style="2" customWidth="1"/>
    <col min="7" max="7" width="10.875" style="2" customWidth="1"/>
    <col min="8" max="8" width="10.625" style="2" customWidth="1"/>
    <col min="9" max="16384" width="9.125" style="2" customWidth="1"/>
  </cols>
  <sheetData>
    <row r="1" spans="1:8" ht="36" customHeight="1">
      <c r="A1" s="78" t="s">
        <v>135</v>
      </c>
      <c r="B1" s="78"/>
      <c r="C1" s="78"/>
      <c r="D1" s="78"/>
      <c r="E1" s="78"/>
      <c r="F1" s="78"/>
      <c r="G1" s="78"/>
      <c r="H1" s="78"/>
    </row>
    <row r="2" spans="1:8" ht="63.75">
      <c r="A2" s="3" t="s">
        <v>0</v>
      </c>
      <c r="B2" s="7" t="s">
        <v>1</v>
      </c>
      <c r="C2" s="28" t="s">
        <v>131</v>
      </c>
      <c r="D2" s="28" t="s">
        <v>139</v>
      </c>
      <c r="E2" s="1" t="s">
        <v>140</v>
      </c>
      <c r="F2" s="28" t="s">
        <v>136</v>
      </c>
      <c r="G2" s="1" t="s">
        <v>141</v>
      </c>
      <c r="H2" s="1" t="s">
        <v>133</v>
      </c>
    </row>
    <row r="3" spans="1:8" s="52" customFormat="1" ht="21" customHeight="1">
      <c r="A3" s="53" t="s">
        <v>83</v>
      </c>
      <c r="B3" s="54">
        <v>10000</v>
      </c>
      <c r="C3" s="55">
        <f>C4+C6+C8+C12+C14+C16+C19+C22+C27+C29+C31+C35+C36</f>
        <v>297394</v>
      </c>
      <c r="D3" s="55">
        <f>D4+D6+D8+D12+D14+D16+D19+D22+D27+D29+D31+D35+D36</f>
        <v>166984.7</v>
      </c>
      <c r="E3" s="55">
        <f aca="true" t="shared" si="0" ref="E3:E17">D3/C3*100</f>
        <v>56.14931706759384</v>
      </c>
      <c r="F3" s="55">
        <f>F4+F6+F8+F12+F14+F16+F19+F22+F27+F29+F31+F35+F36</f>
        <v>159923.60000000003</v>
      </c>
      <c r="G3" s="53">
        <f>D3-F3</f>
        <v>7061.099999999977</v>
      </c>
      <c r="H3" s="55">
        <f>D3/F3*100</f>
        <v>104.41529580374626</v>
      </c>
    </row>
    <row r="4" spans="1:8" s="52" customFormat="1" ht="13.5">
      <c r="A4" s="56" t="s">
        <v>84</v>
      </c>
      <c r="B4" s="57">
        <v>10100</v>
      </c>
      <c r="C4" s="58">
        <f>C5</f>
        <v>243881.8</v>
      </c>
      <c r="D4" s="58">
        <f>D5</f>
        <v>131971.7</v>
      </c>
      <c r="E4" s="58">
        <f t="shared" si="0"/>
        <v>54.112976040032514</v>
      </c>
      <c r="F4" s="58">
        <f>F5</f>
        <v>130071.6</v>
      </c>
      <c r="G4" s="59">
        <f>D4-F4</f>
        <v>1900.1000000000058</v>
      </c>
      <c r="H4" s="60">
        <f aca="true" t="shared" si="1" ref="H4:H46">D4/F4*100</f>
        <v>101.46081081496654</v>
      </c>
    </row>
    <row r="5" spans="1:8" s="52" customFormat="1" ht="12.75">
      <c r="A5" s="61" t="s">
        <v>85</v>
      </c>
      <c r="B5" s="62">
        <v>10102</v>
      </c>
      <c r="C5" s="63">
        <v>243881.8</v>
      </c>
      <c r="D5" s="63">
        <v>131971.7</v>
      </c>
      <c r="E5" s="63">
        <f t="shared" si="0"/>
        <v>54.112976040032514</v>
      </c>
      <c r="F5" s="63">
        <v>130071.6</v>
      </c>
      <c r="G5" s="42">
        <f aca="true" t="shared" si="2" ref="G5:G11">D5-F5</f>
        <v>1900.1000000000058</v>
      </c>
      <c r="H5" s="60">
        <f t="shared" si="1"/>
        <v>101.46081081496654</v>
      </c>
    </row>
    <row r="6" spans="1:8" s="52" customFormat="1" ht="27">
      <c r="A6" s="56" t="s">
        <v>86</v>
      </c>
      <c r="B6" s="57">
        <v>10300</v>
      </c>
      <c r="C6" s="58">
        <f>C7</f>
        <v>5468.2</v>
      </c>
      <c r="D6" s="58">
        <f>D7</f>
        <v>2641.9</v>
      </c>
      <c r="E6" s="58">
        <f t="shared" si="0"/>
        <v>48.31388756812114</v>
      </c>
      <c r="F6" s="58">
        <f>F7</f>
        <v>2938.4</v>
      </c>
      <c r="G6" s="59">
        <f t="shared" si="2"/>
        <v>-296.5</v>
      </c>
      <c r="H6" s="60">
        <f t="shared" si="1"/>
        <v>89.90947454396951</v>
      </c>
    </row>
    <row r="7" spans="1:8" s="52" customFormat="1" ht="12.75">
      <c r="A7" s="61" t="s">
        <v>87</v>
      </c>
      <c r="B7" s="62">
        <v>10302</v>
      </c>
      <c r="C7" s="63">
        <v>5468.2</v>
      </c>
      <c r="D7" s="63">
        <v>2641.9</v>
      </c>
      <c r="E7" s="63">
        <f t="shared" si="0"/>
        <v>48.31388756812114</v>
      </c>
      <c r="F7" s="63">
        <v>2938.4</v>
      </c>
      <c r="G7" s="42">
        <f t="shared" si="2"/>
        <v>-296.5</v>
      </c>
      <c r="H7" s="60">
        <f t="shared" si="1"/>
        <v>89.90947454396951</v>
      </c>
    </row>
    <row r="8" spans="1:8" s="52" customFormat="1" ht="13.5">
      <c r="A8" s="64" t="s">
        <v>88</v>
      </c>
      <c r="B8" s="57">
        <v>10500</v>
      </c>
      <c r="C8" s="58">
        <f>C9+C10+C11</f>
        <v>24248.799999999996</v>
      </c>
      <c r="D8" s="58">
        <f>D9+D10+D11</f>
        <v>12819.7</v>
      </c>
      <c r="E8" s="58">
        <f t="shared" si="0"/>
        <v>52.867358384744826</v>
      </c>
      <c r="F8" s="58">
        <f>F9+F10+F11</f>
        <v>13052.2</v>
      </c>
      <c r="G8" s="59">
        <f t="shared" si="2"/>
        <v>-232.5</v>
      </c>
      <c r="H8" s="60">
        <f t="shared" si="1"/>
        <v>98.21869110188321</v>
      </c>
    </row>
    <row r="9" spans="1:8" s="52" customFormat="1" ht="12.75">
      <c r="A9" s="65" t="s">
        <v>89</v>
      </c>
      <c r="B9" s="62">
        <v>10502</v>
      </c>
      <c r="C9" s="63">
        <v>16031.3</v>
      </c>
      <c r="D9" s="63">
        <v>8952.9</v>
      </c>
      <c r="E9" s="63">
        <f t="shared" si="0"/>
        <v>55.84637552787359</v>
      </c>
      <c r="F9" s="63">
        <v>8731.6</v>
      </c>
      <c r="G9" s="42">
        <f t="shared" si="2"/>
        <v>221.29999999999927</v>
      </c>
      <c r="H9" s="60">
        <f t="shared" si="1"/>
        <v>102.53447249072335</v>
      </c>
    </row>
    <row r="10" spans="1:8" s="52" customFormat="1" ht="12.75">
      <c r="A10" s="65" t="s">
        <v>90</v>
      </c>
      <c r="B10" s="62">
        <v>10503</v>
      </c>
      <c r="C10" s="63">
        <v>959.6</v>
      </c>
      <c r="D10" s="63">
        <v>713.2</v>
      </c>
      <c r="E10" s="63">
        <f t="shared" si="0"/>
        <v>74.32263443101293</v>
      </c>
      <c r="F10" s="63">
        <v>798.3</v>
      </c>
      <c r="G10" s="42">
        <f t="shared" si="2"/>
        <v>-85.09999999999991</v>
      </c>
      <c r="H10" s="60">
        <f t="shared" si="1"/>
        <v>89.33984717524741</v>
      </c>
    </row>
    <row r="11" spans="1:8" s="52" customFormat="1" ht="12.75">
      <c r="A11" s="65" t="s">
        <v>91</v>
      </c>
      <c r="B11" s="62">
        <v>10504</v>
      </c>
      <c r="C11" s="63">
        <v>7257.9</v>
      </c>
      <c r="D11" s="63">
        <v>3153.6</v>
      </c>
      <c r="E11" s="63">
        <f t="shared" si="0"/>
        <v>43.45058487992395</v>
      </c>
      <c r="F11" s="63">
        <v>3522.3</v>
      </c>
      <c r="G11" s="42">
        <f t="shared" si="2"/>
        <v>-368.7000000000003</v>
      </c>
      <c r="H11" s="60">
        <f t="shared" si="1"/>
        <v>89.53240780172045</v>
      </c>
    </row>
    <row r="12" spans="1:8" s="52" customFormat="1" ht="13.5">
      <c r="A12" s="64" t="s">
        <v>92</v>
      </c>
      <c r="B12" s="57">
        <v>10600</v>
      </c>
      <c r="C12" s="58">
        <f>C13</f>
        <v>84</v>
      </c>
      <c r="D12" s="58">
        <f>D13</f>
        <v>101</v>
      </c>
      <c r="E12" s="58">
        <f t="shared" si="0"/>
        <v>120.23809523809523</v>
      </c>
      <c r="F12" s="58">
        <f>F13</f>
        <v>42</v>
      </c>
      <c r="G12" s="59">
        <f>G13</f>
        <v>59</v>
      </c>
      <c r="H12" s="60">
        <f t="shared" si="1"/>
        <v>240.47619047619045</v>
      </c>
    </row>
    <row r="13" spans="1:8" s="52" customFormat="1" ht="12.75">
      <c r="A13" s="65" t="s">
        <v>93</v>
      </c>
      <c r="B13" s="62">
        <v>10605</v>
      </c>
      <c r="C13" s="63">
        <v>84</v>
      </c>
      <c r="D13" s="63">
        <v>101</v>
      </c>
      <c r="E13" s="63">
        <f t="shared" si="0"/>
        <v>120.23809523809523</v>
      </c>
      <c r="F13" s="63">
        <v>42</v>
      </c>
      <c r="G13" s="42">
        <f aca="true" t="shared" si="3" ref="G13:G28">D13-F13</f>
        <v>59</v>
      </c>
      <c r="H13" s="60">
        <f t="shared" si="1"/>
        <v>240.47619047619045</v>
      </c>
    </row>
    <row r="14" spans="1:8" s="52" customFormat="1" ht="40.5">
      <c r="A14" s="64" t="s">
        <v>94</v>
      </c>
      <c r="B14" s="57">
        <v>10700</v>
      </c>
      <c r="C14" s="58">
        <f>C15</f>
        <v>2833</v>
      </c>
      <c r="D14" s="58">
        <f>D15</f>
        <v>1334.1</v>
      </c>
      <c r="E14" s="58">
        <f t="shared" si="0"/>
        <v>47.0914225202965</v>
      </c>
      <c r="F14" s="58">
        <f>F15</f>
        <v>1067.5</v>
      </c>
      <c r="G14" s="59">
        <f t="shared" si="3"/>
        <v>266.5999999999999</v>
      </c>
      <c r="H14" s="60">
        <f t="shared" si="1"/>
        <v>124.97423887587821</v>
      </c>
    </row>
    <row r="15" spans="1:8" s="52" customFormat="1" ht="25.5">
      <c r="A15" s="65" t="s">
        <v>95</v>
      </c>
      <c r="B15" s="62">
        <v>10701</v>
      </c>
      <c r="C15" s="63">
        <v>2833</v>
      </c>
      <c r="D15" s="63">
        <v>1334.1</v>
      </c>
      <c r="E15" s="63">
        <f t="shared" si="0"/>
        <v>47.0914225202965</v>
      </c>
      <c r="F15" s="63">
        <v>1067.5</v>
      </c>
      <c r="G15" s="42">
        <f t="shared" si="3"/>
        <v>266.5999999999999</v>
      </c>
      <c r="H15" s="60">
        <f t="shared" si="1"/>
        <v>124.97423887587821</v>
      </c>
    </row>
    <row r="16" spans="1:8" s="52" customFormat="1" ht="13.5">
      <c r="A16" s="64" t="s">
        <v>96</v>
      </c>
      <c r="B16" s="57">
        <v>10800</v>
      </c>
      <c r="C16" s="58">
        <f>C17</f>
        <v>3152.5</v>
      </c>
      <c r="D16" s="58">
        <f>D17</f>
        <v>1570.9</v>
      </c>
      <c r="E16" s="58">
        <f t="shared" si="0"/>
        <v>49.83029341792229</v>
      </c>
      <c r="F16" s="58">
        <f>F17+F18</f>
        <v>1351.9</v>
      </c>
      <c r="G16" s="59">
        <f t="shared" si="3"/>
        <v>219</v>
      </c>
      <c r="H16" s="60">
        <f t="shared" si="1"/>
        <v>116.19942303424808</v>
      </c>
    </row>
    <row r="17" spans="1:8" s="52" customFormat="1" ht="25.5">
      <c r="A17" s="65" t="s">
        <v>97</v>
      </c>
      <c r="B17" s="62">
        <v>10803</v>
      </c>
      <c r="C17" s="63">
        <v>3152.5</v>
      </c>
      <c r="D17" s="63">
        <v>1570.9</v>
      </c>
      <c r="E17" s="63">
        <f t="shared" si="0"/>
        <v>49.83029341792229</v>
      </c>
      <c r="F17" s="63">
        <v>1346.9</v>
      </c>
      <c r="G17" s="42">
        <f t="shared" si="3"/>
        <v>224</v>
      </c>
      <c r="H17" s="60">
        <f t="shared" si="1"/>
        <v>116.6307817952335</v>
      </c>
    </row>
    <row r="18" spans="1:8" s="52" customFormat="1" ht="25.5">
      <c r="A18" s="65" t="s">
        <v>142</v>
      </c>
      <c r="B18" s="62">
        <v>10807</v>
      </c>
      <c r="C18" s="63">
        <v>0</v>
      </c>
      <c r="D18" s="63">
        <v>0</v>
      </c>
      <c r="E18" s="63">
        <v>0</v>
      </c>
      <c r="F18" s="63">
        <v>5</v>
      </c>
      <c r="G18" s="42">
        <f t="shared" si="3"/>
        <v>-5</v>
      </c>
      <c r="H18" s="60">
        <f t="shared" si="1"/>
        <v>0</v>
      </c>
    </row>
    <row r="19" spans="1:8" s="52" customFormat="1" ht="27">
      <c r="A19" s="64" t="s">
        <v>98</v>
      </c>
      <c r="B19" s="57">
        <v>10900</v>
      </c>
      <c r="C19" s="58">
        <f>C20+C21</f>
        <v>17.4</v>
      </c>
      <c r="D19" s="58">
        <f>D20+D21</f>
        <v>0</v>
      </c>
      <c r="E19" s="60">
        <f>D19/C19*100</f>
        <v>0</v>
      </c>
      <c r="F19" s="58">
        <f>F20+F21</f>
        <v>7.6</v>
      </c>
      <c r="G19" s="59">
        <f t="shared" si="3"/>
        <v>-7.6</v>
      </c>
      <c r="H19" s="60">
        <f t="shared" si="1"/>
        <v>0</v>
      </c>
    </row>
    <row r="20" spans="1:8" s="52" customFormat="1" ht="12.75">
      <c r="A20" s="65" t="s">
        <v>99</v>
      </c>
      <c r="B20" s="62">
        <v>10906</v>
      </c>
      <c r="C20" s="63">
        <v>17.4</v>
      </c>
      <c r="D20" s="63">
        <v>0</v>
      </c>
      <c r="E20" s="63">
        <f>D20/C20*100</f>
        <v>0</v>
      </c>
      <c r="F20" s="63">
        <v>7.3</v>
      </c>
      <c r="G20" s="42">
        <f t="shared" si="3"/>
        <v>-7.3</v>
      </c>
      <c r="H20" s="60">
        <f t="shared" si="1"/>
        <v>0</v>
      </c>
    </row>
    <row r="21" spans="1:8" s="52" customFormat="1" ht="25.5">
      <c r="A21" s="65" t="s">
        <v>100</v>
      </c>
      <c r="B21" s="62">
        <v>10907</v>
      </c>
      <c r="C21" s="63">
        <v>0</v>
      </c>
      <c r="D21" s="63">
        <v>0</v>
      </c>
      <c r="E21" s="63">
        <v>0</v>
      </c>
      <c r="F21" s="63">
        <v>0.3</v>
      </c>
      <c r="G21" s="42">
        <f t="shared" si="3"/>
        <v>-0.3</v>
      </c>
      <c r="H21" s="60">
        <f t="shared" si="1"/>
        <v>0</v>
      </c>
    </row>
    <row r="22" spans="1:8" s="52" customFormat="1" ht="40.5">
      <c r="A22" s="64" t="s">
        <v>101</v>
      </c>
      <c r="B22" s="57">
        <v>11100</v>
      </c>
      <c r="C22" s="58">
        <f>C23+C26</f>
        <v>10615.800000000001</v>
      </c>
      <c r="D22" s="58">
        <f>D23+D26</f>
        <v>7771</v>
      </c>
      <c r="E22" s="58">
        <f aca="true" t="shared" si="4" ref="E22:E28">D22/C22*100</f>
        <v>73.20220802954086</v>
      </c>
      <c r="F22" s="58">
        <f>F23+F26</f>
        <v>6381.1</v>
      </c>
      <c r="G22" s="59">
        <f t="shared" si="3"/>
        <v>1389.8999999999996</v>
      </c>
      <c r="H22" s="60">
        <f t="shared" si="1"/>
        <v>121.78151102474494</v>
      </c>
    </row>
    <row r="23" spans="1:8" s="52" customFormat="1" ht="38.25">
      <c r="A23" s="66" t="s">
        <v>102</v>
      </c>
      <c r="B23" s="67">
        <v>11105</v>
      </c>
      <c r="C23" s="68">
        <f>C24+C25</f>
        <v>10612.800000000001</v>
      </c>
      <c r="D23" s="68">
        <f>D24+D25</f>
        <v>7698.3</v>
      </c>
      <c r="E23" s="68">
        <f t="shared" si="4"/>
        <v>72.53787878787878</v>
      </c>
      <c r="F23" s="63">
        <f>F24+F25</f>
        <v>6313.6</v>
      </c>
      <c r="G23" s="69">
        <f t="shared" si="3"/>
        <v>1384.6999999999998</v>
      </c>
      <c r="H23" s="60">
        <f t="shared" si="1"/>
        <v>121.9320197668525</v>
      </c>
    </row>
    <row r="24" spans="1:8" s="52" customFormat="1" ht="25.5">
      <c r="A24" s="65" t="s">
        <v>103</v>
      </c>
      <c r="B24" s="62">
        <v>11105</v>
      </c>
      <c r="C24" s="63">
        <v>9103.2</v>
      </c>
      <c r="D24" s="63">
        <v>6934.8</v>
      </c>
      <c r="E24" s="63">
        <f t="shared" si="4"/>
        <v>76.1798049037701</v>
      </c>
      <c r="F24" s="68">
        <v>5575.6</v>
      </c>
      <c r="G24" s="42">
        <f t="shared" si="3"/>
        <v>1359.1999999999998</v>
      </c>
      <c r="H24" s="60">
        <f t="shared" si="1"/>
        <v>124.37764545519765</v>
      </c>
    </row>
    <row r="25" spans="1:8" s="52" customFormat="1" ht="12.75">
      <c r="A25" s="65" t="s">
        <v>104</v>
      </c>
      <c r="B25" s="62">
        <v>11105</v>
      </c>
      <c r="C25" s="63">
        <v>1509.6</v>
      </c>
      <c r="D25" s="63">
        <v>763.5</v>
      </c>
      <c r="E25" s="63">
        <f t="shared" si="4"/>
        <v>50.576311605723376</v>
      </c>
      <c r="F25" s="68">
        <v>738</v>
      </c>
      <c r="G25" s="42">
        <f t="shared" si="3"/>
        <v>25.5</v>
      </c>
      <c r="H25" s="60">
        <f t="shared" si="1"/>
        <v>103.45528455284554</v>
      </c>
    </row>
    <row r="26" spans="1:8" s="52" customFormat="1" ht="12.75">
      <c r="A26" s="65" t="s">
        <v>105</v>
      </c>
      <c r="B26" s="62">
        <v>11107</v>
      </c>
      <c r="C26" s="63">
        <v>3</v>
      </c>
      <c r="D26" s="63">
        <v>72.7</v>
      </c>
      <c r="E26" s="63" t="s">
        <v>147</v>
      </c>
      <c r="F26" s="63">
        <v>67.5</v>
      </c>
      <c r="G26" s="42">
        <f t="shared" si="3"/>
        <v>5.200000000000003</v>
      </c>
      <c r="H26" s="60">
        <f t="shared" si="1"/>
        <v>107.7037037037037</v>
      </c>
    </row>
    <row r="27" spans="1:8" s="52" customFormat="1" ht="27">
      <c r="A27" s="64" t="s">
        <v>106</v>
      </c>
      <c r="B27" s="57">
        <v>11200</v>
      </c>
      <c r="C27" s="58">
        <f>C28</f>
        <v>1758.6</v>
      </c>
      <c r="D27" s="58">
        <f>D28</f>
        <v>1235.3</v>
      </c>
      <c r="E27" s="58">
        <f t="shared" si="4"/>
        <v>70.24337541225975</v>
      </c>
      <c r="F27" s="58">
        <f>F28</f>
        <v>1021.2</v>
      </c>
      <c r="G27" s="59">
        <f t="shared" si="3"/>
        <v>214.0999999999999</v>
      </c>
      <c r="H27" s="60">
        <f t="shared" si="1"/>
        <v>120.96553074813943</v>
      </c>
    </row>
    <row r="28" spans="1:8" s="52" customFormat="1" ht="25.5">
      <c r="A28" s="65" t="s">
        <v>107</v>
      </c>
      <c r="B28" s="62">
        <v>11201</v>
      </c>
      <c r="C28" s="63">
        <v>1758.6</v>
      </c>
      <c r="D28" s="63">
        <v>1235.3</v>
      </c>
      <c r="E28" s="63">
        <f t="shared" si="4"/>
        <v>70.24337541225975</v>
      </c>
      <c r="F28" s="63">
        <v>1021.2</v>
      </c>
      <c r="G28" s="42">
        <f t="shared" si="3"/>
        <v>214.0999999999999</v>
      </c>
      <c r="H28" s="60">
        <f t="shared" si="1"/>
        <v>120.96553074813943</v>
      </c>
    </row>
    <row r="29" spans="1:8" s="52" customFormat="1" ht="45.75" customHeight="1">
      <c r="A29" s="70" t="s">
        <v>130</v>
      </c>
      <c r="B29" s="57">
        <v>11300</v>
      </c>
      <c r="C29" s="58">
        <f>C30</f>
        <v>0</v>
      </c>
      <c r="D29" s="58">
        <f>D30</f>
        <v>76</v>
      </c>
      <c r="E29" s="58">
        <v>0</v>
      </c>
      <c r="F29" s="60">
        <v>14.5</v>
      </c>
      <c r="G29" s="59">
        <f>G30</f>
        <v>61.5</v>
      </c>
      <c r="H29" s="60">
        <f t="shared" si="1"/>
        <v>524.1379310344828</v>
      </c>
    </row>
    <row r="30" spans="1:8" s="52" customFormat="1" ht="25.5">
      <c r="A30" s="65" t="s">
        <v>129</v>
      </c>
      <c r="B30" s="62">
        <v>11302</v>
      </c>
      <c r="C30" s="63">
        <v>0</v>
      </c>
      <c r="D30" s="63">
        <v>76</v>
      </c>
      <c r="E30" s="63">
        <v>0</v>
      </c>
      <c r="F30" s="63">
        <v>14.5</v>
      </c>
      <c r="G30" s="42">
        <f>D30-F30</f>
        <v>61.5</v>
      </c>
      <c r="H30" s="60">
        <f t="shared" si="1"/>
        <v>524.1379310344828</v>
      </c>
    </row>
    <row r="31" spans="1:8" s="52" customFormat="1" ht="27">
      <c r="A31" s="64" t="s">
        <v>108</v>
      </c>
      <c r="B31" s="57">
        <v>11400</v>
      </c>
      <c r="C31" s="58">
        <f>C32+C33+C34</f>
        <v>2707.9</v>
      </c>
      <c r="D31" s="58">
        <f>D32+D33+D34</f>
        <v>6264.1</v>
      </c>
      <c r="E31" s="58">
        <f>D31/C31*100</f>
        <v>231.32685845119835</v>
      </c>
      <c r="F31" s="58">
        <f>F32+F33</f>
        <v>2752.1</v>
      </c>
      <c r="G31" s="59">
        <f>D31-F31</f>
        <v>3512.0000000000005</v>
      </c>
      <c r="H31" s="60">
        <f t="shared" si="1"/>
        <v>227.611642018822</v>
      </c>
    </row>
    <row r="32" spans="1:8" s="52" customFormat="1" ht="25.5">
      <c r="A32" s="65" t="s">
        <v>109</v>
      </c>
      <c r="B32" s="62">
        <v>11402</v>
      </c>
      <c r="C32" s="63">
        <v>80.4</v>
      </c>
      <c r="D32" s="63">
        <v>1890</v>
      </c>
      <c r="E32" s="63">
        <f>D32/C32*100</f>
        <v>2350.7462686567164</v>
      </c>
      <c r="F32" s="63">
        <v>299.2</v>
      </c>
      <c r="G32" s="42">
        <f>D32-F32</f>
        <v>1590.8</v>
      </c>
      <c r="H32" s="60">
        <f t="shared" si="1"/>
        <v>631.6844919786097</v>
      </c>
    </row>
    <row r="33" spans="1:8" s="52" customFormat="1" ht="38.25">
      <c r="A33" s="65" t="s">
        <v>143</v>
      </c>
      <c r="B33" s="62">
        <v>11406</v>
      </c>
      <c r="C33" s="63">
        <v>2627.5</v>
      </c>
      <c r="D33" s="63">
        <v>4374.1</v>
      </c>
      <c r="E33" s="63">
        <f>D33/C33*100</f>
        <v>166.47383444338726</v>
      </c>
      <c r="F33" s="63">
        <v>2452.9</v>
      </c>
      <c r="G33" s="42">
        <f>D33-F33</f>
        <v>1921.2000000000003</v>
      </c>
      <c r="H33" s="60">
        <f t="shared" si="1"/>
        <v>178.32361694321008</v>
      </c>
    </row>
    <row r="34" spans="1:8" s="52" customFormat="1" ht="34.5" customHeight="1">
      <c r="A34" s="71" t="s">
        <v>110</v>
      </c>
      <c r="B34" s="62">
        <v>11406</v>
      </c>
      <c r="C34" s="63">
        <v>0</v>
      </c>
      <c r="D34" s="63">
        <v>0</v>
      </c>
      <c r="E34" s="63">
        <v>0</v>
      </c>
      <c r="F34" s="63">
        <v>0</v>
      </c>
      <c r="G34" s="42">
        <v>0</v>
      </c>
      <c r="H34" s="60" t="s">
        <v>134</v>
      </c>
    </row>
    <row r="35" spans="1:8" s="52" customFormat="1" ht="27">
      <c r="A35" s="64" t="s">
        <v>111</v>
      </c>
      <c r="B35" s="57">
        <v>11600</v>
      </c>
      <c r="C35" s="58">
        <v>2626</v>
      </c>
      <c r="D35" s="58">
        <v>1173.3</v>
      </c>
      <c r="E35" s="58">
        <f>D35/C35*100</f>
        <v>44.680121858339675</v>
      </c>
      <c r="F35" s="58">
        <v>1170.3</v>
      </c>
      <c r="G35" s="59">
        <f aca="true" t="shared" si="5" ref="G35:G46">D35-F35</f>
        <v>3</v>
      </c>
      <c r="H35" s="60">
        <f t="shared" si="1"/>
        <v>100.25634452704435</v>
      </c>
    </row>
    <row r="36" spans="1:8" s="52" customFormat="1" ht="27">
      <c r="A36" s="64" t="s">
        <v>112</v>
      </c>
      <c r="B36" s="57">
        <v>11700</v>
      </c>
      <c r="C36" s="58">
        <v>0</v>
      </c>
      <c r="D36" s="58">
        <v>25.7</v>
      </c>
      <c r="E36" s="60">
        <v>0</v>
      </c>
      <c r="F36" s="58">
        <v>53.2</v>
      </c>
      <c r="G36" s="59">
        <f t="shared" si="5"/>
        <v>-27.500000000000004</v>
      </c>
      <c r="H36" s="60">
        <f t="shared" si="1"/>
        <v>48.30827067669173</v>
      </c>
    </row>
    <row r="37" spans="1:8" s="52" customFormat="1" ht="12.75">
      <c r="A37" s="72" t="s">
        <v>113</v>
      </c>
      <c r="B37" s="54">
        <v>20000</v>
      </c>
      <c r="C37" s="55">
        <f>C38+C45+C44</f>
        <v>429291.2</v>
      </c>
      <c r="D37" s="55">
        <f>D38+D43+D45</f>
        <v>226475.19999999998</v>
      </c>
      <c r="E37" s="55">
        <f aca="true" t="shared" si="6" ref="E37:E42">D37/C37*100</f>
        <v>52.75561204143015</v>
      </c>
      <c r="F37" s="55">
        <f>F38+F43+F45</f>
        <v>223020.49999999997</v>
      </c>
      <c r="G37" s="53">
        <f t="shared" si="5"/>
        <v>3454.7000000000116</v>
      </c>
      <c r="H37" s="55">
        <f t="shared" si="1"/>
        <v>101.54905042361577</v>
      </c>
    </row>
    <row r="38" spans="1:8" s="52" customFormat="1" ht="25.5">
      <c r="A38" s="65" t="s">
        <v>114</v>
      </c>
      <c r="B38" s="62">
        <v>20200</v>
      </c>
      <c r="C38" s="63">
        <f>C39+C40+C41+C42</f>
        <v>429291.2</v>
      </c>
      <c r="D38" s="63">
        <f>D39+D40+D41+D42</f>
        <v>227557.59999999998</v>
      </c>
      <c r="E38" s="63">
        <f t="shared" si="6"/>
        <v>53.00774858650724</v>
      </c>
      <c r="F38" s="63">
        <f>F39+F40+F41+F42</f>
        <v>223067.09999999998</v>
      </c>
      <c r="G38" s="42">
        <f t="shared" si="5"/>
        <v>4490.5</v>
      </c>
      <c r="H38" s="60">
        <f t="shared" si="1"/>
        <v>102.01307140317869</v>
      </c>
    </row>
    <row r="39" spans="1:8" s="52" customFormat="1" ht="12.75">
      <c r="A39" s="65" t="s">
        <v>115</v>
      </c>
      <c r="B39" s="62">
        <v>20201</v>
      </c>
      <c r="C39" s="63">
        <v>56344</v>
      </c>
      <c r="D39" s="63">
        <v>28823.8</v>
      </c>
      <c r="E39" s="63">
        <f t="shared" si="6"/>
        <v>51.15682237682806</v>
      </c>
      <c r="F39" s="63">
        <v>21691.2</v>
      </c>
      <c r="G39" s="42">
        <f t="shared" si="5"/>
        <v>7132.5999999999985</v>
      </c>
      <c r="H39" s="60">
        <f t="shared" si="1"/>
        <v>132.8824592461459</v>
      </c>
    </row>
    <row r="40" spans="1:8" s="52" customFormat="1" ht="12.75">
      <c r="A40" s="65" t="s">
        <v>116</v>
      </c>
      <c r="B40" s="62">
        <v>20202</v>
      </c>
      <c r="C40" s="63">
        <v>42708.5</v>
      </c>
      <c r="D40" s="63">
        <v>15923.5</v>
      </c>
      <c r="E40" s="63">
        <f t="shared" si="6"/>
        <v>37.28414718381587</v>
      </c>
      <c r="F40" s="63">
        <v>22468.2</v>
      </c>
      <c r="G40" s="42">
        <f t="shared" si="5"/>
        <v>-6544.700000000001</v>
      </c>
      <c r="H40" s="60">
        <f t="shared" si="1"/>
        <v>70.87127584764245</v>
      </c>
    </row>
    <row r="41" spans="1:8" s="52" customFormat="1" ht="12.75">
      <c r="A41" s="65" t="s">
        <v>117</v>
      </c>
      <c r="B41" s="62">
        <v>20203</v>
      </c>
      <c r="C41" s="63">
        <v>329886.8</v>
      </c>
      <c r="D41" s="63">
        <v>182511.8</v>
      </c>
      <c r="E41" s="63">
        <f t="shared" si="6"/>
        <v>55.32558441259244</v>
      </c>
      <c r="F41" s="63">
        <v>178600.9</v>
      </c>
      <c r="G41" s="42">
        <f t="shared" si="5"/>
        <v>3910.899999999994</v>
      </c>
      <c r="H41" s="60">
        <f t="shared" si="1"/>
        <v>102.1897426048805</v>
      </c>
    </row>
    <row r="42" spans="1:8" s="52" customFormat="1" ht="12.75">
      <c r="A42" s="65" t="s">
        <v>118</v>
      </c>
      <c r="B42" s="62">
        <v>20204</v>
      </c>
      <c r="C42" s="63">
        <v>351.9</v>
      </c>
      <c r="D42" s="63">
        <v>298.5</v>
      </c>
      <c r="E42" s="63">
        <f t="shared" si="6"/>
        <v>84.82523444160273</v>
      </c>
      <c r="F42" s="63">
        <v>306.8</v>
      </c>
      <c r="G42" s="42">
        <f t="shared" si="5"/>
        <v>-8.300000000000011</v>
      </c>
      <c r="H42" s="60">
        <f t="shared" si="1"/>
        <v>97.29465449804432</v>
      </c>
    </row>
    <row r="43" spans="1:8" s="52" customFormat="1" ht="12.75">
      <c r="A43" s="65" t="s">
        <v>144</v>
      </c>
      <c r="B43" s="62">
        <v>21805</v>
      </c>
      <c r="C43" s="63">
        <v>0</v>
      </c>
      <c r="D43" s="63">
        <v>214.2</v>
      </c>
      <c r="E43" s="63">
        <v>0</v>
      </c>
      <c r="F43" s="63">
        <v>0</v>
      </c>
      <c r="G43" s="42">
        <f t="shared" si="5"/>
        <v>214.2</v>
      </c>
      <c r="H43" s="60" t="s">
        <v>134</v>
      </c>
    </row>
    <row r="44" spans="1:8" s="52" customFormat="1" ht="12.75">
      <c r="A44" s="65" t="s">
        <v>145</v>
      </c>
      <c r="B44" s="62">
        <v>20700</v>
      </c>
      <c r="C44" s="63">
        <v>0</v>
      </c>
      <c r="D44" s="63">
        <v>0</v>
      </c>
      <c r="E44" s="63">
        <v>0</v>
      </c>
      <c r="F44" s="63">
        <v>0</v>
      </c>
      <c r="G44" s="42">
        <f t="shared" si="5"/>
        <v>0</v>
      </c>
      <c r="H44" s="60" t="s">
        <v>134</v>
      </c>
    </row>
    <row r="45" spans="1:8" s="52" customFormat="1" ht="25.5">
      <c r="A45" s="65" t="s">
        <v>146</v>
      </c>
      <c r="B45" s="62">
        <v>21900</v>
      </c>
      <c r="C45" s="63">
        <v>0</v>
      </c>
      <c r="D45" s="63">
        <v>-1296.6</v>
      </c>
      <c r="E45" s="60">
        <v>0</v>
      </c>
      <c r="F45" s="63">
        <v>-46.6</v>
      </c>
      <c r="G45" s="42">
        <f t="shared" si="5"/>
        <v>-1250</v>
      </c>
      <c r="H45" s="60">
        <f t="shared" si="1"/>
        <v>2782.4034334763946</v>
      </c>
    </row>
    <row r="46" spans="1:8" s="52" customFormat="1" ht="14.25">
      <c r="A46" s="73" t="s">
        <v>119</v>
      </c>
      <c r="B46" s="74">
        <v>85000</v>
      </c>
      <c r="C46" s="75">
        <f>C3+C37</f>
        <v>726685.2</v>
      </c>
      <c r="D46" s="75">
        <f>D3+D37</f>
        <v>393459.9</v>
      </c>
      <c r="E46" s="75">
        <f>D46/C46*100</f>
        <v>54.144476865635916</v>
      </c>
      <c r="F46" s="76">
        <f>F3+F37</f>
        <v>382944.1</v>
      </c>
      <c r="G46" s="77">
        <f t="shared" si="5"/>
        <v>10515.800000000047</v>
      </c>
      <c r="H46" s="76">
        <f t="shared" si="1"/>
        <v>102.74604047953737</v>
      </c>
    </row>
    <row r="47" spans="1:8" s="43" customFormat="1" ht="12.75">
      <c r="A47" s="46" t="s">
        <v>2</v>
      </c>
      <c r="B47" s="47"/>
      <c r="C47" s="48"/>
      <c r="D47" s="48"/>
      <c r="E47" s="48"/>
      <c r="F47" s="48"/>
      <c r="G47" s="49"/>
      <c r="H47" s="48"/>
    </row>
    <row r="48" spans="1:8" s="43" customFormat="1" ht="12.75">
      <c r="A48" s="44" t="s">
        <v>3</v>
      </c>
      <c r="B48" s="45" t="s">
        <v>4</v>
      </c>
      <c r="C48" s="50">
        <f>SUM(C49:C56)</f>
        <v>61472</v>
      </c>
      <c r="D48" s="50">
        <f>SUM(D49:D56)</f>
        <v>29164.700000000004</v>
      </c>
      <c r="E48" s="50">
        <f>D48/C48*100</f>
        <v>47.44387688703801</v>
      </c>
      <c r="F48" s="50">
        <f>SUM(F49:F56)</f>
        <v>26545.4</v>
      </c>
      <c r="G48" s="50">
        <f>SUM(G49:G56)</f>
        <v>2619.3</v>
      </c>
      <c r="H48" s="50">
        <f>D48/F48*100</f>
        <v>109.8672463025609</v>
      </c>
    </row>
    <row r="49" spans="1:8" s="43" customFormat="1" ht="42" customHeight="1">
      <c r="A49" s="40" t="s">
        <v>122</v>
      </c>
      <c r="B49" s="41" t="s">
        <v>123</v>
      </c>
      <c r="C49" s="42">
        <v>1940.5</v>
      </c>
      <c r="D49" s="42">
        <v>950.9</v>
      </c>
      <c r="E49" s="42">
        <f>D49/C49*100</f>
        <v>49.002834321051274</v>
      </c>
      <c r="F49" s="42">
        <v>812.2</v>
      </c>
      <c r="G49" s="42">
        <f>SUM(D49-F49)</f>
        <v>138.69999999999993</v>
      </c>
      <c r="H49" s="51">
        <f>D49/F49*100</f>
        <v>117.07707461216448</v>
      </c>
    </row>
    <row r="50" spans="1:8" ht="51">
      <c r="A50" s="4" t="s">
        <v>5</v>
      </c>
      <c r="B50" s="8" t="s">
        <v>6</v>
      </c>
      <c r="C50" s="13">
        <v>5249.8</v>
      </c>
      <c r="D50" s="13">
        <v>2592.3</v>
      </c>
      <c r="E50" s="42">
        <f aca="true" t="shared" si="7" ref="E50:E56">D50/C50*100</f>
        <v>49.379023962817634</v>
      </c>
      <c r="F50" s="13">
        <v>2295.9</v>
      </c>
      <c r="G50" s="42">
        <f aca="true" t="shared" si="8" ref="G50:G56">SUM(D50-F50)</f>
        <v>296.4000000000001</v>
      </c>
      <c r="H50" s="51">
        <f aca="true" t="shared" si="9" ref="H50:H56">D50/F50*100</f>
        <v>112.90996994642623</v>
      </c>
    </row>
    <row r="51" spans="1:8" ht="51">
      <c r="A51" s="4" t="s">
        <v>7</v>
      </c>
      <c r="B51" s="8" t="s">
        <v>8</v>
      </c>
      <c r="C51" s="13">
        <v>27432.2</v>
      </c>
      <c r="D51" s="13">
        <v>13428.7</v>
      </c>
      <c r="E51" s="42">
        <f t="shared" si="7"/>
        <v>48.95232609852655</v>
      </c>
      <c r="F51" s="13">
        <v>13032.5</v>
      </c>
      <c r="G51" s="42">
        <f t="shared" si="8"/>
        <v>396.2000000000007</v>
      </c>
      <c r="H51" s="51">
        <f t="shared" si="9"/>
        <v>103.04009207749856</v>
      </c>
    </row>
    <row r="52" spans="1:8" ht="12.75">
      <c r="A52" s="4" t="s">
        <v>70</v>
      </c>
      <c r="B52" s="14" t="s">
        <v>71</v>
      </c>
      <c r="C52" s="13">
        <v>29.2</v>
      </c>
      <c r="D52" s="13">
        <v>29.2</v>
      </c>
      <c r="E52" s="42">
        <f t="shared" si="7"/>
        <v>100</v>
      </c>
      <c r="F52" s="13">
        <v>0</v>
      </c>
      <c r="G52" s="42">
        <f t="shared" si="8"/>
        <v>29.2</v>
      </c>
      <c r="H52" s="51" t="s">
        <v>134</v>
      </c>
    </row>
    <row r="53" spans="1:8" ht="38.25">
      <c r="A53" s="4" t="s">
        <v>9</v>
      </c>
      <c r="B53" s="8" t="s">
        <v>10</v>
      </c>
      <c r="C53" s="13">
        <v>10591.3</v>
      </c>
      <c r="D53" s="13">
        <v>5548.2</v>
      </c>
      <c r="E53" s="42">
        <f t="shared" si="7"/>
        <v>52.384504262932786</v>
      </c>
      <c r="F53" s="13">
        <v>5178.6</v>
      </c>
      <c r="G53" s="42">
        <f t="shared" si="8"/>
        <v>369.59999999999945</v>
      </c>
      <c r="H53" s="51">
        <f t="shared" si="9"/>
        <v>107.13706407137063</v>
      </c>
    </row>
    <row r="54" spans="1:8" ht="12.75">
      <c r="A54" s="4" t="s">
        <v>138</v>
      </c>
      <c r="B54" s="14" t="s">
        <v>137</v>
      </c>
      <c r="C54" s="13">
        <v>400</v>
      </c>
      <c r="D54" s="13">
        <v>400</v>
      </c>
      <c r="E54" s="42">
        <f t="shared" si="7"/>
        <v>100</v>
      </c>
      <c r="F54" s="13">
        <v>0</v>
      </c>
      <c r="G54" s="42">
        <f t="shared" si="8"/>
        <v>400</v>
      </c>
      <c r="H54" s="51" t="s">
        <v>134</v>
      </c>
    </row>
    <row r="55" spans="1:8" ht="12.75">
      <c r="A55" s="4" t="s">
        <v>11</v>
      </c>
      <c r="B55" s="9" t="s">
        <v>51</v>
      </c>
      <c r="C55" s="13">
        <v>1342.5</v>
      </c>
      <c r="D55" s="13">
        <v>0</v>
      </c>
      <c r="E55" s="42">
        <f t="shared" si="7"/>
        <v>0</v>
      </c>
      <c r="F55" s="13">
        <v>0</v>
      </c>
      <c r="G55" s="42">
        <f t="shared" si="8"/>
        <v>0</v>
      </c>
      <c r="H55" s="51" t="s">
        <v>134</v>
      </c>
    </row>
    <row r="56" spans="1:8" ht="12.75">
      <c r="A56" s="4" t="s">
        <v>12</v>
      </c>
      <c r="B56" s="9" t="s">
        <v>54</v>
      </c>
      <c r="C56" s="13">
        <v>14486.5</v>
      </c>
      <c r="D56" s="13">
        <v>6215.4</v>
      </c>
      <c r="E56" s="42">
        <f t="shared" si="7"/>
        <v>42.904773409726296</v>
      </c>
      <c r="F56" s="13">
        <v>5226.2</v>
      </c>
      <c r="G56" s="42">
        <f t="shared" si="8"/>
        <v>989.1999999999998</v>
      </c>
      <c r="H56" s="51">
        <f t="shared" si="9"/>
        <v>118.92771038230454</v>
      </c>
    </row>
    <row r="57" spans="1:8" ht="12.75">
      <c r="A57" s="16" t="s">
        <v>80</v>
      </c>
      <c r="B57" s="27" t="s">
        <v>77</v>
      </c>
      <c r="C57" s="30">
        <f>SUM(C58:C58)</f>
        <v>50</v>
      </c>
      <c r="D57" s="30">
        <f>SUM(D58:D58)</f>
        <v>50</v>
      </c>
      <c r="E57" s="30">
        <f aca="true" t="shared" si="10" ref="E57:E66">D57/C57*100</f>
        <v>100</v>
      </c>
      <c r="F57" s="30">
        <f>SUM(F58:F58)</f>
        <v>0</v>
      </c>
      <c r="G57" s="30">
        <f>SUM(G58:G58)</f>
        <v>50</v>
      </c>
      <c r="H57" s="30" t="s">
        <v>134</v>
      </c>
    </row>
    <row r="58" spans="1:8" ht="12.75">
      <c r="A58" s="4" t="s">
        <v>79</v>
      </c>
      <c r="B58" s="26" t="s">
        <v>78</v>
      </c>
      <c r="C58" s="13">
        <v>50</v>
      </c>
      <c r="D58" s="13">
        <v>50</v>
      </c>
      <c r="E58" s="13">
        <f t="shared" si="10"/>
        <v>100</v>
      </c>
      <c r="F58" s="13">
        <v>0</v>
      </c>
      <c r="G58" s="13">
        <f>SUM(D58-F58)</f>
        <v>50</v>
      </c>
      <c r="H58" s="51" t="s">
        <v>134</v>
      </c>
    </row>
    <row r="59" spans="1:8" s="18" customFormat="1" ht="25.5">
      <c r="A59" s="16" t="s">
        <v>13</v>
      </c>
      <c r="B59" s="17" t="s">
        <v>14</v>
      </c>
      <c r="C59" s="30">
        <f>SUM(C60:C60)</f>
        <v>350</v>
      </c>
      <c r="D59" s="30">
        <f>SUM(D60:D60)</f>
        <v>0</v>
      </c>
      <c r="E59" s="30">
        <f t="shared" si="10"/>
        <v>0</v>
      </c>
      <c r="F59" s="30">
        <f>SUM(F60:F60)</f>
        <v>18.5</v>
      </c>
      <c r="G59" s="30">
        <f>SUM(G60:G60)</f>
        <v>-18.5</v>
      </c>
      <c r="H59" s="30">
        <f aca="true" t="shared" si="11" ref="H59:H94">D59/F59*100</f>
        <v>0</v>
      </c>
    </row>
    <row r="60" spans="1:8" ht="38.25">
      <c r="A60" s="4" t="s">
        <v>55</v>
      </c>
      <c r="B60" s="9" t="s">
        <v>15</v>
      </c>
      <c r="C60" s="13">
        <v>350</v>
      </c>
      <c r="D60" s="13">
        <v>0</v>
      </c>
      <c r="E60" s="13">
        <f t="shared" si="10"/>
        <v>0</v>
      </c>
      <c r="F60" s="13">
        <v>18.5</v>
      </c>
      <c r="G60" s="13">
        <f>SUM(D60-F60)</f>
        <v>-18.5</v>
      </c>
      <c r="H60" s="51">
        <f t="shared" si="11"/>
        <v>0</v>
      </c>
    </row>
    <row r="61" spans="1:8" s="18" customFormat="1" ht="12.75">
      <c r="A61" s="16" t="s">
        <v>16</v>
      </c>
      <c r="B61" s="17" t="s">
        <v>17</v>
      </c>
      <c r="C61" s="30">
        <f>SUM(C62:C65)</f>
        <v>22206.4</v>
      </c>
      <c r="D61" s="30">
        <f>SUM(D62:D65)</f>
        <v>3071.5</v>
      </c>
      <c r="E61" s="30">
        <f t="shared" si="10"/>
        <v>13.831598097845665</v>
      </c>
      <c r="F61" s="30">
        <f>SUM(F62:F65)</f>
        <v>5452.7</v>
      </c>
      <c r="G61" s="30">
        <f>SUM(G62:G65)</f>
        <v>-2381.2</v>
      </c>
      <c r="H61" s="30">
        <f t="shared" si="11"/>
        <v>56.329891613329174</v>
      </c>
    </row>
    <row r="62" spans="1:8" s="18" customFormat="1" ht="12.75">
      <c r="A62" s="33" t="s">
        <v>124</v>
      </c>
      <c r="B62" s="34" t="s">
        <v>125</v>
      </c>
      <c r="C62" s="35">
        <v>200</v>
      </c>
      <c r="D62" s="35">
        <v>0</v>
      </c>
      <c r="E62" s="35">
        <f t="shared" si="10"/>
        <v>0</v>
      </c>
      <c r="F62" s="35">
        <v>0</v>
      </c>
      <c r="G62" s="13">
        <f>SUM(D62-F62)</f>
        <v>0</v>
      </c>
      <c r="H62" s="51" t="s">
        <v>134</v>
      </c>
    </row>
    <row r="63" spans="1:8" ht="12.75">
      <c r="A63" s="4" t="s">
        <v>18</v>
      </c>
      <c r="B63" s="8" t="s">
        <v>19</v>
      </c>
      <c r="C63" s="13">
        <v>5200</v>
      </c>
      <c r="D63" s="13">
        <v>2762</v>
      </c>
      <c r="E63" s="35">
        <f t="shared" si="10"/>
        <v>53.11538461538462</v>
      </c>
      <c r="F63" s="13">
        <v>2491.7</v>
      </c>
      <c r="G63" s="13">
        <f>SUM(D63-F63)</f>
        <v>270.3000000000002</v>
      </c>
      <c r="H63" s="51">
        <f t="shared" si="11"/>
        <v>110.84801541116506</v>
      </c>
    </row>
    <row r="64" spans="1:8" ht="12.75">
      <c r="A64" s="4" t="s">
        <v>121</v>
      </c>
      <c r="B64" s="9" t="s">
        <v>53</v>
      </c>
      <c r="C64" s="13">
        <v>15774.4</v>
      </c>
      <c r="D64" s="13">
        <v>302.3</v>
      </c>
      <c r="E64" s="35">
        <f t="shared" si="10"/>
        <v>1.916396186225784</v>
      </c>
      <c r="F64" s="13">
        <v>2961</v>
      </c>
      <c r="G64" s="13">
        <f>SUM(D64-F64)</f>
        <v>-2658.7</v>
      </c>
      <c r="H64" s="51">
        <f t="shared" si="11"/>
        <v>10.209388720027018</v>
      </c>
    </row>
    <row r="65" spans="1:8" ht="12.75">
      <c r="A65" s="4" t="s">
        <v>20</v>
      </c>
      <c r="B65" s="8" t="s">
        <v>21</v>
      </c>
      <c r="C65" s="13">
        <v>1032</v>
      </c>
      <c r="D65" s="13">
        <v>7.2</v>
      </c>
      <c r="E65" s="35">
        <f t="shared" si="10"/>
        <v>0.6976744186046512</v>
      </c>
      <c r="F65" s="13">
        <v>0</v>
      </c>
      <c r="G65" s="13">
        <f>SUM(D65-F65)</f>
        <v>7.2</v>
      </c>
      <c r="H65" s="51" t="s">
        <v>134</v>
      </c>
    </row>
    <row r="66" spans="1:8" s="18" customFormat="1" ht="12.75">
      <c r="A66" s="16" t="s">
        <v>22</v>
      </c>
      <c r="B66" s="17" t="s">
        <v>23</v>
      </c>
      <c r="C66" s="30">
        <f>SUM(C67:C69)</f>
        <v>10113.7</v>
      </c>
      <c r="D66" s="30">
        <f>SUM(D67:D69)</f>
        <v>4444</v>
      </c>
      <c r="E66" s="30">
        <f t="shared" si="10"/>
        <v>43.94039767839663</v>
      </c>
      <c r="F66" s="30">
        <f>SUM(F67:F69)</f>
        <v>37126.1</v>
      </c>
      <c r="G66" s="30">
        <f>SUM(G67:G69)</f>
        <v>-32682.1</v>
      </c>
      <c r="H66" s="30">
        <f t="shared" si="11"/>
        <v>11.970015703238424</v>
      </c>
    </row>
    <row r="67" spans="1:8" ht="12.75">
      <c r="A67" s="4" t="s">
        <v>68</v>
      </c>
      <c r="B67" s="14" t="s">
        <v>67</v>
      </c>
      <c r="C67" s="13">
        <v>146</v>
      </c>
      <c r="D67" s="13">
        <v>48.9</v>
      </c>
      <c r="E67" s="13">
        <f aca="true" t="shared" si="12" ref="E67:E94">D67/C67*100</f>
        <v>33.49315068493151</v>
      </c>
      <c r="F67" s="13">
        <v>61.7</v>
      </c>
      <c r="G67" s="13">
        <f>SUM(D67-F67)</f>
        <v>-12.800000000000004</v>
      </c>
      <c r="H67" s="51">
        <f t="shared" si="11"/>
        <v>79.2544570502431</v>
      </c>
    </row>
    <row r="68" spans="1:8" ht="12.75">
      <c r="A68" s="4" t="s">
        <v>24</v>
      </c>
      <c r="B68" s="8" t="s">
        <v>25</v>
      </c>
      <c r="C68" s="13">
        <v>760</v>
      </c>
      <c r="D68" s="13">
        <v>76</v>
      </c>
      <c r="E68" s="13">
        <f t="shared" si="12"/>
        <v>10</v>
      </c>
      <c r="F68" s="13">
        <v>32681.8</v>
      </c>
      <c r="G68" s="13">
        <f>SUM(D68-F68)</f>
        <v>-32605.8</v>
      </c>
      <c r="H68" s="51">
        <f t="shared" si="11"/>
        <v>0.23254533104051797</v>
      </c>
    </row>
    <row r="69" spans="1:8" ht="25.5">
      <c r="A69" s="4" t="s">
        <v>82</v>
      </c>
      <c r="B69" s="14" t="s">
        <v>72</v>
      </c>
      <c r="C69" s="13">
        <v>9207.7</v>
      </c>
      <c r="D69" s="13">
        <v>4319.1</v>
      </c>
      <c r="E69" s="13">
        <f t="shared" si="12"/>
        <v>46.907479609457305</v>
      </c>
      <c r="F69" s="13">
        <v>4382.6</v>
      </c>
      <c r="G69" s="13">
        <f>SUM(D69-F69)</f>
        <v>-63.5</v>
      </c>
      <c r="H69" s="51">
        <f t="shared" si="11"/>
        <v>98.55108839501666</v>
      </c>
    </row>
    <row r="70" spans="1:8" ht="12.75">
      <c r="A70" s="16" t="s">
        <v>73</v>
      </c>
      <c r="B70" s="25" t="s">
        <v>74</v>
      </c>
      <c r="C70" s="30">
        <f>SUM(C71:C71)</f>
        <v>411</v>
      </c>
      <c r="D70" s="30">
        <f>SUM(D71:D71)</f>
        <v>91.5</v>
      </c>
      <c r="E70" s="30">
        <f>D70/C70*100</f>
        <v>22.26277372262774</v>
      </c>
      <c r="F70" s="30">
        <f>SUM(F71:F71)</f>
        <v>127.8</v>
      </c>
      <c r="G70" s="30">
        <f>SUM(G71:G71)</f>
        <v>-36.3</v>
      </c>
      <c r="H70" s="30">
        <f t="shared" si="11"/>
        <v>71.59624413145539</v>
      </c>
    </row>
    <row r="71" spans="1:8" ht="12.75">
      <c r="A71" s="4" t="s">
        <v>76</v>
      </c>
      <c r="B71" s="14" t="s">
        <v>75</v>
      </c>
      <c r="C71" s="13">
        <v>411</v>
      </c>
      <c r="D71" s="13">
        <v>91.5</v>
      </c>
      <c r="E71" s="13">
        <f>D71/C71*100</f>
        <v>22.26277372262774</v>
      </c>
      <c r="F71" s="13">
        <v>127.8</v>
      </c>
      <c r="G71" s="13">
        <f>SUM(D71-F71)</f>
        <v>-36.3</v>
      </c>
      <c r="H71" s="51">
        <f t="shared" si="11"/>
        <v>71.59624413145539</v>
      </c>
    </row>
    <row r="72" spans="1:8" s="18" customFormat="1" ht="12.75">
      <c r="A72" s="16" t="s">
        <v>26</v>
      </c>
      <c r="B72" s="17" t="s">
        <v>27</v>
      </c>
      <c r="C72" s="30">
        <f>SUM(C73:C77)</f>
        <v>503282</v>
      </c>
      <c r="D72" s="30">
        <f>SUM(D73:D77)</f>
        <v>256888.59999999998</v>
      </c>
      <c r="E72" s="30">
        <f t="shared" si="12"/>
        <v>51.04267587555287</v>
      </c>
      <c r="F72" s="30">
        <f>SUM(F73:F77)</f>
        <v>238435.39999999997</v>
      </c>
      <c r="G72" s="30">
        <f>D72-F72</f>
        <v>18453.20000000001</v>
      </c>
      <c r="H72" s="30">
        <f t="shared" si="11"/>
        <v>107.73928703539828</v>
      </c>
    </row>
    <row r="73" spans="1:8" ht="12.75">
      <c r="A73" s="4" t="s">
        <v>28</v>
      </c>
      <c r="B73" s="8" t="s">
        <v>29</v>
      </c>
      <c r="C73" s="13">
        <v>134330.8</v>
      </c>
      <c r="D73" s="13">
        <v>68095.2</v>
      </c>
      <c r="E73" s="13">
        <f t="shared" si="12"/>
        <v>50.69217186229815</v>
      </c>
      <c r="F73" s="13">
        <v>57075.5</v>
      </c>
      <c r="G73" s="13">
        <f>SUM(D73-F73)</f>
        <v>11019.699999999997</v>
      </c>
      <c r="H73" s="51">
        <f t="shared" si="11"/>
        <v>119.30723340137186</v>
      </c>
    </row>
    <row r="74" spans="1:8" ht="12.75">
      <c r="A74" s="4" t="s">
        <v>30</v>
      </c>
      <c r="B74" s="8" t="s">
        <v>31</v>
      </c>
      <c r="C74" s="13">
        <v>291065.6</v>
      </c>
      <c r="D74" s="13">
        <v>147393.4</v>
      </c>
      <c r="E74" s="13">
        <f t="shared" si="12"/>
        <v>50.63923734031091</v>
      </c>
      <c r="F74" s="13">
        <v>143200.4</v>
      </c>
      <c r="G74" s="13">
        <f>SUM(D74-F74)</f>
        <v>4193</v>
      </c>
      <c r="H74" s="51">
        <f>D74/F74*100</f>
        <v>102.92806444674736</v>
      </c>
    </row>
    <row r="75" spans="1:8" ht="17.25" customHeight="1">
      <c r="A75" s="4" t="s">
        <v>126</v>
      </c>
      <c r="B75" s="14" t="s">
        <v>127</v>
      </c>
      <c r="C75" s="13">
        <v>63055.2</v>
      </c>
      <c r="D75" s="13">
        <v>34317.6</v>
      </c>
      <c r="E75" s="13">
        <f t="shared" si="12"/>
        <v>54.424694553343734</v>
      </c>
      <c r="F75" s="13">
        <v>28516.4</v>
      </c>
      <c r="G75" s="13">
        <f>SUM(D75-F75)</f>
        <v>5801.199999999997</v>
      </c>
      <c r="H75" s="51">
        <f>D75/F75*100</f>
        <v>120.34338135248488</v>
      </c>
    </row>
    <row r="76" spans="1:8" ht="12.75">
      <c r="A76" s="36" t="s">
        <v>128</v>
      </c>
      <c r="B76" s="14" t="s">
        <v>32</v>
      </c>
      <c r="C76" s="13">
        <v>1257.2</v>
      </c>
      <c r="D76" s="13">
        <v>78.8</v>
      </c>
      <c r="E76" s="13">
        <f t="shared" si="12"/>
        <v>6.267896913776647</v>
      </c>
      <c r="F76" s="13">
        <v>21.3</v>
      </c>
      <c r="G76" s="13">
        <f>SUM(D76-F76)</f>
        <v>57.5</v>
      </c>
      <c r="H76" s="51">
        <f>D76/F76*100</f>
        <v>369.95305164319245</v>
      </c>
    </row>
    <row r="77" spans="1:8" ht="12.75">
      <c r="A77" s="4" t="s">
        <v>33</v>
      </c>
      <c r="B77" s="26" t="s">
        <v>34</v>
      </c>
      <c r="C77" s="13">
        <v>13573.2</v>
      </c>
      <c r="D77" s="13">
        <v>7003.6</v>
      </c>
      <c r="E77" s="13">
        <f t="shared" si="12"/>
        <v>51.59873869094981</v>
      </c>
      <c r="F77" s="13">
        <v>9621.8</v>
      </c>
      <c r="G77" s="13">
        <f>SUM(D77-F77)</f>
        <v>-2618.199999999999</v>
      </c>
      <c r="H77" s="51">
        <f>D77/F77*100</f>
        <v>72.78887526242492</v>
      </c>
    </row>
    <row r="78" spans="1:8" s="18" customFormat="1" ht="12.75">
      <c r="A78" s="16" t="s">
        <v>56</v>
      </c>
      <c r="B78" s="17" t="s">
        <v>35</v>
      </c>
      <c r="C78" s="30">
        <f>SUM(C79:C80)</f>
        <v>57217.799999999996</v>
      </c>
      <c r="D78" s="30">
        <f>SUM(D79:D80)</f>
        <v>30638</v>
      </c>
      <c r="E78" s="30">
        <f t="shared" si="12"/>
        <v>53.546274061568255</v>
      </c>
      <c r="F78" s="30">
        <f>SUM(F79:F80)</f>
        <v>24019.2</v>
      </c>
      <c r="G78" s="30">
        <f>SUM(G79:G80)</f>
        <v>6618.799999999999</v>
      </c>
      <c r="H78" s="30">
        <f t="shared" si="11"/>
        <v>127.55628830269117</v>
      </c>
    </row>
    <row r="79" spans="1:8" ht="12.75">
      <c r="A79" s="4" t="s">
        <v>36</v>
      </c>
      <c r="B79" s="8" t="s">
        <v>37</v>
      </c>
      <c r="C79" s="13">
        <v>43051.2</v>
      </c>
      <c r="D79" s="13">
        <v>22957.2</v>
      </c>
      <c r="E79" s="13">
        <f t="shared" si="12"/>
        <v>53.325342847586136</v>
      </c>
      <c r="F79" s="13">
        <v>18783.4</v>
      </c>
      <c r="G79" s="13">
        <f>SUM(D79-F79)</f>
        <v>4173.799999999999</v>
      </c>
      <c r="H79" s="51">
        <f t="shared" si="11"/>
        <v>122.220684221174</v>
      </c>
    </row>
    <row r="80" spans="1:8" ht="18" customHeight="1">
      <c r="A80" s="4" t="s">
        <v>57</v>
      </c>
      <c r="B80" s="9" t="s">
        <v>38</v>
      </c>
      <c r="C80" s="13">
        <v>14166.6</v>
      </c>
      <c r="D80" s="13">
        <v>7680.8</v>
      </c>
      <c r="E80" s="13">
        <f t="shared" si="12"/>
        <v>54.217666906667795</v>
      </c>
      <c r="F80" s="13">
        <v>5235.8</v>
      </c>
      <c r="G80" s="13">
        <f>SUM(D80-F80)</f>
        <v>2445</v>
      </c>
      <c r="H80" s="51">
        <f>D80/F80*100</f>
        <v>146.69773482562357</v>
      </c>
    </row>
    <row r="81" spans="1:8" s="18" customFormat="1" ht="12.75">
      <c r="A81" s="16" t="s">
        <v>39</v>
      </c>
      <c r="B81" s="17" t="s">
        <v>40</v>
      </c>
      <c r="C81" s="30">
        <f>SUM(C82:C85)</f>
        <v>50074.399999999994</v>
      </c>
      <c r="D81" s="30">
        <f>SUM(D82:D85)</f>
        <v>24575.8</v>
      </c>
      <c r="E81" s="30">
        <f t="shared" si="12"/>
        <v>49.078571086223704</v>
      </c>
      <c r="F81" s="30">
        <f>SUM(F82:F85)</f>
        <v>32452</v>
      </c>
      <c r="G81" s="30">
        <f>SUM(G82:G85)</f>
        <v>-7876.200000000002</v>
      </c>
      <c r="H81" s="30">
        <f t="shared" si="11"/>
        <v>75.72969308517195</v>
      </c>
    </row>
    <row r="82" spans="1:8" ht="12.75">
      <c r="A82" s="4" t="s">
        <v>41</v>
      </c>
      <c r="B82" s="8">
        <v>1001</v>
      </c>
      <c r="C82" s="13">
        <v>4762.3</v>
      </c>
      <c r="D82" s="13">
        <v>2335.9</v>
      </c>
      <c r="E82" s="13">
        <f t="shared" si="12"/>
        <v>49.04982886420427</v>
      </c>
      <c r="F82" s="13">
        <v>2114</v>
      </c>
      <c r="G82" s="13">
        <f>SUM(D82-F82)</f>
        <v>221.9000000000001</v>
      </c>
      <c r="H82" s="51">
        <f t="shared" si="11"/>
        <v>110.49668874172185</v>
      </c>
    </row>
    <row r="83" spans="1:8" ht="12.75">
      <c r="A83" s="4" t="s">
        <v>42</v>
      </c>
      <c r="B83" s="8" t="s">
        <v>43</v>
      </c>
      <c r="C83" s="13">
        <v>8223.7</v>
      </c>
      <c r="D83" s="13">
        <v>5433.8</v>
      </c>
      <c r="E83" s="13">
        <f t="shared" si="12"/>
        <v>66.07488113622821</v>
      </c>
      <c r="F83" s="13">
        <v>2576.1</v>
      </c>
      <c r="G83" s="13">
        <f>SUM(D83-F83)</f>
        <v>2857.7000000000003</v>
      </c>
      <c r="H83" s="51">
        <f>D83/F83*100</f>
        <v>210.93125266876288</v>
      </c>
    </row>
    <row r="84" spans="1:8" ht="15.75" customHeight="1">
      <c r="A84" s="4" t="s">
        <v>44</v>
      </c>
      <c r="B84" s="8" t="s">
        <v>45</v>
      </c>
      <c r="C84" s="13">
        <v>32804.7</v>
      </c>
      <c r="D84" s="13">
        <v>14951.8</v>
      </c>
      <c r="E84" s="13">
        <f t="shared" si="12"/>
        <v>45.57822507140745</v>
      </c>
      <c r="F84" s="13">
        <v>27606.9</v>
      </c>
      <c r="G84" s="13">
        <f>SUM(D84-F84)</f>
        <v>-12655.100000000002</v>
      </c>
      <c r="H84" s="51">
        <f>D84/F84*100</f>
        <v>54.15964849367367</v>
      </c>
    </row>
    <row r="85" spans="1:8" ht="14.25" customHeight="1">
      <c r="A85" s="4" t="s">
        <v>46</v>
      </c>
      <c r="B85" s="14">
        <v>1006</v>
      </c>
      <c r="C85" s="13">
        <v>4283.7</v>
      </c>
      <c r="D85" s="13">
        <v>1854.3</v>
      </c>
      <c r="E85" s="13">
        <f t="shared" si="12"/>
        <v>43.28734505217452</v>
      </c>
      <c r="F85" s="13">
        <v>155</v>
      </c>
      <c r="G85" s="13">
        <f>SUM(D85-F85)</f>
        <v>1699.3</v>
      </c>
      <c r="H85" s="51">
        <f>D85/F85*100</f>
        <v>1196.3225806451612</v>
      </c>
    </row>
    <row r="86" spans="1:8" s="18" customFormat="1" ht="12.75">
      <c r="A86" s="16" t="s">
        <v>58</v>
      </c>
      <c r="B86" s="19" t="s">
        <v>47</v>
      </c>
      <c r="C86" s="30">
        <f>SUM(C87:C88)</f>
        <v>13711.3</v>
      </c>
      <c r="D86" s="30">
        <f>SUM(D87:D88)</f>
        <v>7170.1</v>
      </c>
      <c r="E86" s="30">
        <f t="shared" si="12"/>
        <v>52.293363867758714</v>
      </c>
      <c r="F86" s="30">
        <f>SUM(F87:F88)</f>
        <v>7352.2</v>
      </c>
      <c r="G86" s="30">
        <f>SUM(G87:G88)</f>
        <v>-182.10000000000002</v>
      </c>
      <c r="H86" s="30">
        <f t="shared" si="11"/>
        <v>97.52319033758604</v>
      </c>
    </row>
    <row r="87" spans="1:8" ht="12.75">
      <c r="A87" s="4" t="s">
        <v>59</v>
      </c>
      <c r="B87" s="9" t="s">
        <v>48</v>
      </c>
      <c r="C87" s="13">
        <v>12275.5</v>
      </c>
      <c r="D87" s="13">
        <v>6550.3</v>
      </c>
      <c r="E87" s="13">
        <f t="shared" si="12"/>
        <v>53.360759235876344</v>
      </c>
      <c r="F87" s="13">
        <v>6637.3</v>
      </c>
      <c r="G87" s="13">
        <f>SUM(D87-F87)</f>
        <v>-87</v>
      </c>
      <c r="H87" s="51">
        <f t="shared" si="11"/>
        <v>98.68922604070931</v>
      </c>
    </row>
    <row r="88" spans="1:8" ht="12.75">
      <c r="A88" s="4" t="s">
        <v>69</v>
      </c>
      <c r="B88" s="26">
        <v>1105</v>
      </c>
      <c r="C88" s="13">
        <v>1435.8</v>
      </c>
      <c r="D88" s="13">
        <v>619.8</v>
      </c>
      <c r="E88" s="13">
        <f t="shared" si="12"/>
        <v>43.167572085248636</v>
      </c>
      <c r="F88" s="13">
        <v>714.9</v>
      </c>
      <c r="G88" s="13">
        <f>SUM(D88-F88)</f>
        <v>-95.10000000000002</v>
      </c>
      <c r="H88" s="51">
        <f>D88/F88*100</f>
        <v>86.69744020142677</v>
      </c>
    </row>
    <row r="89" spans="1:8" s="18" customFormat="1" ht="25.5">
      <c r="A89" s="16" t="s">
        <v>52</v>
      </c>
      <c r="B89" s="19" t="s">
        <v>60</v>
      </c>
      <c r="C89" s="30">
        <f>SUM(C90:C90)</f>
        <v>5000</v>
      </c>
      <c r="D89" s="30">
        <f>SUM(D90:D90)</f>
        <v>1108.5</v>
      </c>
      <c r="E89" s="30">
        <f t="shared" si="12"/>
        <v>22.17</v>
      </c>
      <c r="F89" s="30">
        <f>SUM(F90:F90)</f>
        <v>453.3</v>
      </c>
      <c r="G89" s="30">
        <f>SUM(G90:G90)</f>
        <v>655.2</v>
      </c>
      <c r="H89" s="30">
        <f t="shared" si="11"/>
        <v>244.54003970880208</v>
      </c>
    </row>
    <row r="90" spans="1:8" ht="25.5">
      <c r="A90" s="4" t="s">
        <v>120</v>
      </c>
      <c r="B90" s="9" t="s">
        <v>61</v>
      </c>
      <c r="C90" s="13">
        <v>5000</v>
      </c>
      <c r="D90" s="13">
        <v>1108.5</v>
      </c>
      <c r="E90" s="13">
        <f t="shared" si="12"/>
        <v>22.17</v>
      </c>
      <c r="F90" s="13">
        <v>453.3</v>
      </c>
      <c r="G90" s="13">
        <f>SUM(D90-F90)</f>
        <v>655.2</v>
      </c>
      <c r="H90" s="51">
        <f t="shared" si="11"/>
        <v>244.54003970880208</v>
      </c>
    </row>
    <row r="91" spans="1:8" s="18" customFormat="1" ht="38.25">
      <c r="A91" s="16" t="s">
        <v>81</v>
      </c>
      <c r="B91" s="19" t="s">
        <v>62</v>
      </c>
      <c r="C91" s="30">
        <f>SUM(C92:C93)</f>
        <v>33142.3</v>
      </c>
      <c r="D91" s="30">
        <f>SUM(D92:D93)</f>
        <v>17972.9</v>
      </c>
      <c r="E91" s="30">
        <f t="shared" si="12"/>
        <v>54.229489202620215</v>
      </c>
      <c r="F91" s="30">
        <f>SUM(F92:F93)</f>
        <v>15375</v>
      </c>
      <c r="G91" s="30">
        <f>SUM(G92:G93)</f>
        <v>2597.8999999999996</v>
      </c>
      <c r="H91" s="30">
        <f t="shared" si="11"/>
        <v>116.8969105691057</v>
      </c>
    </row>
    <row r="92" spans="1:8" ht="38.25">
      <c r="A92" s="4" t="s">
        <v>63</v>
      </c>
      <c r="B92" s="9" t="s">
        <v>64</v>
      </c>
      <c r="C92" s="13">
        <v>30339.3</v>
      </c>
      <c r="D92" s="13">
        <v>15169.9</v>
      </c>
      <c r="E92" s="13">
        <f t="shared" si="12"/>
        <v>50.000824013737954</v>
      </c>
      <c r="F92" s="13">
        <v>15375</v>
      </c>
      <c r="G92" s="13">
        <f>SUM(D92-F92)</f>
        <v>-205.10000000000036</v>
      </c>
      <c r="H92" s="51">
        <f t="shared" si="11"/>
        <v>98.6660162601626</v>
      </c>
    </row>
    <row r="93" spans="1:8" ht="25.5">
      <c r="A93" s="4" t="s">
        <v>132</v>
      </c>
      <c r="B93" s="9">
        <v>1403</v>
      </c>
      <c r="C93" s="13">
        <v>2803</v>
      </c>
      <c r="D93" s="13">
        <v>2803</v>
      </c>
      <c r="E93" s="13">
        <f t="shared" si="12"/>
        <v>100</v>
      </c>
      <c r="F93" s="13">
        <v>0</v>
      </c>
      <c r="G93" s="13">
        <f>SUM(D93-F93)</f>
        <v>2803</v>
      </c>
      <c r="H93" s="51" t="s">
        <v>134</v>
      </c>
    </row>
    <row r="94" spans="1:8" s="15" customFormat="1" ht="12.75">
      <c r="A94" s="20" t="s">
        <v>49</v>
      </c>
      <c r="B94" s="21" t="s">
        <v>50</v>
      </c>
      <c r="C94" s="31">
        <f>SUM(C48+C57+C59+C61+C66+C70+C72+C78+C81+C86+C89+C91)</f>
        <v>757030.9000000001</v>
      </c>
      <c r="D94" s="31">
        <f>SUM(D48+D57+D59+D61+D66+D70+D72+D78+D81+D86+D89+D91)</f>
        <v>375175.6</v>
      </c>
      <c r="E94" s="31">
        <f t="shared" si="12"/>
        <v>49.55882249984775</v>
      </c>
      <c r="F94" s="31">
        <f>SUM(F48+F57+F59+F61+F66+F70+F72+F78+F81+F86+F89+F91)</f>
        <v>387357.6</v>
      </c>
      <c r="G94" s="31">
        <f>D94-F94</f>
        <v>-12182</v>
      </c>
      <c r="H94" s="31">
        <f t="shared" si="11"/>
        <v>96.85510236535956</v>
      </c>
    </row>
    <row r="95" spans="1:8" s="24" customFormat="1" ht="25.5">
      <c r="A95" s="22" t="s">
        <v>65</v>
      </c>
      <c r="B95" s="23" t="s">
        <v>66</v>
      </c>
      <c r="C95" s="32">
        <v>-26577.7</v>
      </c>
      <c r="D95" s="32">
        <v>18284.3</v>
      </c>
      <c r="E95" s="29"/>
      <c r="F95" s="32">
        <v>-4413.6</v>
      </c>
      <c r="G95" s="29"/>
      <c r="H95" s="29"/>
    </row>
    <row r="96" spans="1:8" ht="12.75">
      <c r="A96" s="5"/>
      <c r="B96" s="10"/>
      <c r="C96" s="37"/>
      <c r="D96" s="37"/>
      <c r="E96" s="38"/>
      <c r="F96" s="37"/>
      <c r="G96" s="39"/>
      <c r="H96" s="38"/>
    </row>
    <row r="97" spans="1:8" ht="26.25" customHeight="1">
      <c r="A97" s="5"/>
      <c r="B97" s="10"/>
      <c r="C97" s="79"/>
      <c r="D97" s="79"/>
      <c r="E97" s="79"/>
      <c r="F97" s="79"/>
      <c r="G97" s="79"/>
      <c r="H97" s="79"/>
    </row>
    <row r="98" spans="1:8" ht="12.75">
      <c r="A98" s="6"/>
      <c r="B98" s="11"/>
      <c r="C98" s="6"/>
      <c r="D98" s="6"/>
      <c r="E98" s="6"/>
      <c r="F98" s="6"/>
      <c r="G98" s="6"/>
      <c r="H98" s="6"/>
    </row>
  </sheetData>
  <sheetProtection/>
  <mergeCells count="2">
    <mergeCell ref="A1:H1"/>
    <mergeCell ref="C97:H97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6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Отдел доходов</cp:lastModifiedBy>
  <cp:lastPrinted>2018-04-10T13:42:32Z</cp:lastPrinted>
  <dcterms:created xsi:type="dcterms:W3CDTF">2009-04-28T07:05:16Z</dcterms:created>
  <dcterms:modified xsi:type="dcterms:W3CDTF">2018-07-16T07:07:20Z</dcterms:modified>
  <cp:category/>
  <cp:version/>
  <cp:contentType/>
  <cp:contentStatus/>
</cp:coreProperties>
</file>