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195" windowHeight="8520" activeTab="0"/>
  </bookViews>
  <sheets>
    <sheet name="Лист1" sheetId="1" r:id="rId1"/>
  </sheets>
  <definedNames>
    <definedName name="_xlnm.Print_Titles" localSheetId="0">'Лист1'!$2:$2</definedName>
    <definedName name="_xlnm.Print_Area" localSheetId="0">'Лист1'!$A$1:$H$93</definedName>
  </definedNames>
  <calcPr fullCalcOnLoad="1"/>
</workbook>
</file>

<file path=xl/sharedStrings.xml><?xml version="1.0" encoding="utf-8"?>
<sst xmlns="http://schemas.openxmlformats.org/spreadsheetml/2006/main" count="151" uniqueCount="147">
  <si>
    <t>Наименование показателя</t>
  </si>
  <si>
    <t>Код по бюджетной классификации</t>
  </si>
  <si>
    <t>РАСХОДЫ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</si>
  <si>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</si>
  <si>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</si>
  <si>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</si>
  <si>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</si>
  <si>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</si>
  <si>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</si>
  <si>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</si>
  <si>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</si>
  <si>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</si>
  <si>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</si>
  <si>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</si>
  <si>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</si>
  <si>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</si>
  <si>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</si>
  <si>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</si>
  <si>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Транспорт</t>
  </si>
  <si>
    <t>0408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</si>
  <si>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</si>
  <si>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</si>
  <si>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</si>
  <si>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</si>
  <si>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Коммунальное хозяйство</t>
  </si>
  <si>
    <t>0502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</si>
  <si>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</si>
  <si>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</si>
  <si>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</si>
  <si>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</si>
  <si>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</si>
  <si>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</si>
  <si>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</si>
  <si>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</si>
  <si>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</si>
  <si>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</si>
  <si>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</si>
  <si>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</si>
  <si>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0804</t>
  </si>
  <si>
    <t>Социальная политика</t>
  </si>
  <si>
    <t>1000</t>
  </si>
  <si>
    <t>Пенсионное обеспечение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</si>
  <si>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</si>
  <si>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</si>
  <si>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</si>
  <si>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</si>
  <si>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</si>
  <si>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1100</t>
  </si>
  <si>
    <t>1101</t>
  </si>
  <si>
    <t>ИТОГО РАСХОДОВ</t>
  </si>
  <si>
    <t>9600</t>
  </si>
  <si>
    <t>0111</t>
  </si>
  <si>
    <t>Обслуживание государственного и муниципального долга</t>
  </si>
  <si>
    <t>0409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</si>
  <si>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</si>
  <si>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</si>
  <si>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Культура, кинематография </t>
  </si>
  <si>
    <t>Другие вопросы в области культуры, кинематографии</t>
  </si>
  <si>
    <t xml:space="preserve">Физическая культура и спорт </t>
  </si>
  <si>
    <t xml:space="preserve">Физическая культура </t>
  </si>
  <si>
    <t>1300</t>
  </si>
  <si>
    <t>1301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</si>
  <si>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</si>
  <si>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</si>
  <si>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</si>
  <si>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ПРОФИЦИТ БЮДЖЕТА (со знаком "плюс") ДЕФИЦИТ БЮДЖЕТА (со знаком "минус")</t>
  </si>
  <si>
    <t>790000000000</t>
  </si>
  <si>
    <t>0501</t>
  </si>
  <si>
    <t>Жилищное хозяйство</t>
  </si>
  <si>
    <t>Другие вопросы в области физкультуры и спорта</t>
  </si>
  <si>
    <t>Судебная система</t>
  </si>
  <si>
    <t>0105</t>
  </si>
  <si>
    <t>0505</t>
  </si>
  <si>
    <t>Охрана окружающей среды</t>
  </si>
  <si>
    <t>0600</t>
  </si>
  <si>
    <t>0602</t>
  </si>
  <si>
    <t>Сбор, удаление отходов и очистка сточных вод</t>
  </si>
  <si>
    <t>0200</t>
  </si>
  <si>
    <t>0204</t>
  </si>
  <si>
    <t>Мобилизационная подготовка экономики</t>
  </si>
  <si>
    <t>Национальная оборона</t>
  </si>
  <si>
    <t>Межбюджетные трансферты общего характера бюджетам бюджетной системы Российской Федерации</t>
  </si>
  <si>
    <t>Другие вопросы в области жилищно-коммунального хозяйства</t>
  </si>
  <si>
    <t xml:space="preserve">НАЛОГОВЫЕ И НЕНАЛОГОВЫЕ ДОХОДЫ         </t>
  </si>
  <si>
    <t>НАЛОГИ НА ПРИБЫЛЬ, ДОХОДЫ</t>
  </si>
  <si>
    <t>Налог на доходы физических лиц</t>
  </si>
  <si>
    <t>НАЛОГИ НА ТОВАРЫ, РЕАЛИЗУЕМЫЕ НА ТЕРРИТОРИИ РФ</t>
  </si>
  <si>
    <t>Акцизы по подакцизным товарам</t>
  </si>
  <si>
    <t>НАЛОГИ НА СОВОКУПНЫЙ ДОХОД</t>
  </si>
  <si>
    <t xml:space="preserve">Единый налог на вмененный доход </t>
  </si>
  <si>
    <t xml:space="preserve">Единый сельскохозяйственный налог </t>
  </si>
  <si>
    <t>Налог с применением патентной системы</t>
  </si>
  <si>
    <t>НАЛОГИ НА ИМУЩЕСТВО</t>
  </si>
  <si>
    <t>Налог на игорный бизнес</t>
  </si>
  <si>
    <t>НАЛОГИ, СБОРЫ И РЕГУЛЯРНЫЕ ПЛАТЕЖИ ЗА ПОЛЬЗОВАНИЕ ПРИРОДНЫМИ РЕСУРСАМИ</t>
  </si>
  <si>
    <t>Налог на добычу общераспространенных полезных ископаемых</t>
  </si>
  <si>
    <t>ГОСУДАРСТВЕННАЯ ПОШЛИНА</t>
  </si>
  <si>
    <t>Гос. пошлина по делам, рассм. в судах общей юрисдикции, мировыми судьями</t>
  </si>
  <si>
    <t xml:space="preserve">ЗАДОЛЖЕННОСТЬ И ПЕРЕРАСЧЕТЫ ПО ОТМЕНЕННЫМ НАЛОГАМ, СБОРАМ </t>
  </si>
  <si>
    <t>Налог с продаж</t>
  </si>
  <si>
    <t>Прочие налоги и сборы (по отмененным местным налогам и сборам)</t>
  </si>
  <si>
    <t>ДОХОДЫ ОТ ИСПОЛЬЗОВАНИЯ ИМУЩЕСТВА, НАХОДЯЩЕГОСЯ В  МУНИЦИПАЛЬНОЙ СОБСТВЕННОСТИ</t>
  </si>
  <si>
    <t>Доходы, полученные в виде арендной платы за земельные участки</t>
  </si>
  <si>
    <t>Доходы от сдачи в аренду имущества</t>
  </si>
  <si>
    <t>Платежи от МУП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</si>
  <si>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</si>
  <si>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</si>
  <si>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</si>
  <si>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реализации имущества (приватизация имущества)</t>
  </si>
  <si>
    <t>ШТРАФЫ, САНКЦИИ, ВОЗМЕЩЕНИЕ УЩЕРБА</t>
  </si>
  <si>
    <t>ПРОЧИЕ НЕНАЛОГОВЫЕ ДОХОДЫ, НЕВЫЯСНЕННЫЕ ПОСТУПЛЕНИЯ</t>
  </si>
  <si>
    <t>БЕЗВОЗМЕЗДНЫЕ ПОСТУПЛЕНИЯ</t>
  </si>
  <si>
    <t>БЕЗВОЗМЕЗДНЫЕ ПОСТУПЛЕНИЯ ОТ ДРУГИХ БЮДЖЕТОВ</t>
  </si>
  <si>
    <t xml:space="preserve">Дотация </t>
  </si>
  <si>
    <t>Субсидии</t>
  </si>
  <si>
    <t>Субвенции</t>
  </si>
  <si>
    <t>Иные межбюджетные трансферты</t>
  </si>
  <si>
    <t>ВСЕГО ДОХОДОВ</t>
  </si>
  <si>
    <t>Обслуживание государственного внутреннего и муниципального долга</t>
  </si>
  <si>
    <t>Дорожное хозяйство (дорожные фонды)</t>
  </si>
  <si>
    <t xml:space="preserve"> Функционирование высшего должностного лица субъекта Российской Федерации и муниципального образования</t>
  </si>
  <si>
    <t>0102</t>
  </si>
  <si>
    <t>Сельское хозяйство и рыболовство</t>
  </si>
  <si>
    <t>0405</t>
  </si>
  <si>
    <t xml:space="preserve">Дополнительное образование детей
</t>
  </si>
  <si>
    <t>0703</t>
  </si>
  <si>
    <t>Молодежная политика</t>
  </si>
  <si>
    <t>Прочие доходы от компенсации затрат  бюджетов муниципальных районов</t>
  </si>
  <si>
    <t>ДОХОДЫ ОТ ОКАЗАНИЯ ПЛАТНЫХ УСЛУГ (РАБОТ) И КОМПЕНСАЦИИ ЗАТРАТ ГОСУДАРСТВА</t>
  </si>
  <si>
    <t>Уточненный план на  2018 год</t>
  </si>
  <si>
    <t>Прочие межбюджетные трансферты общего характера</t>
  </si>
  <si>
    <t>Процент роста исполнения 2018 к 2017 году</t>
  </si>
  <si>
    <t>-</t>
  </si>
  <si>
    <t>0107</t>
  </si>
  <si>
    <t>Обеспечение проведения выборов и референдумов</t>
  </si>
  <si>
    <t>гос. пошлина  за выдачу  разрешения на установку рекламной конструкции</t>
  </si>
  <si>
    <t>Доходы от продажи земельных участков, государственная собственность на  которые не разграничена</t>
  </si>
  <si>
    <t>Доходы от возврата субсидий прошлых лет</t>
  </si>
  <si>
    <t>Прочие безвозмедные поступления</t>
  </si>
  <si>
    <t>Возврат остатков субсидий, субвенций и иных межбюджетных трансфертов</t>
  </si>
  <si>
    <t>в 24 раза</t>
  </si>
  <si>
    <t>Отчет об исполнении бюджета муниципального образования "Гагаринский район" Смоленской области                                                  за  9 месяцев 2018 года</t>
  </si>
  <si>
    <t>Исполнено за 9 месяцев 2018 года</t>
  </si>
  <si>
    <t>% исполнения за  9 месяцев 2018 года</t>
  </si>
  <si>
    <t>Исполнено за  9 месяцев 2017 года</t>
  </si>
  <si>
    <t>отклонение  9 месяцев (факт 2018-2017)</t>
  </si>
  <si>
    <t>в 23,5 раза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</si>
</sst>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[Red]\-#,##0.0\ 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[$-FC19]d\ mmmm\ yyyy\ &quot;г.&quot;"/>
  </numFmts>
  <fonts count="53"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b/>
      <i/>
      <sz val="10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DFBFF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>
      <alignment horizontal="left" vertical="top" wrapText="1"/>
      <protection/>
    </xf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4" fillId="25" borderId="2" applyNumberFormat="0" applyAlignment="0" applyProtection="0"/>
    <xf numFmtId="0" fontId="35" fillId="26" borderId="3" applyNumberFormat="0" applyAlignment="0" applyProtection="0"/>
    <xf numFmtId="0" fontId="36" fillId="2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7" borderId="8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6">
    <xf numFmtId="0" fontId="0" fillId="0" borderId="0" xfId="0" applyAlignment="1">
      <alignment/>
    </xf>
    <xf numFmtId="178" fontId="3" fillId="0" borderId="11" xfId="0" applyNumberFormat="1" applyFont="1" applyBorder="1" applyAlignment="1">
      <alignment horizontal="center" vertical="top" wrapText="1"/>
    </xf>
    <xf numFmtId="178" fontId="1" fillId="0" borderId="0" xfId="0" applyNumberFormat="1" applyFont="1" applyAlignment="1">
      <alignment/>
    </xf>
    <xf numFmtId="178" fontId="3" fillId="0" borderId="11" xfId="0" applyNumberFormat="1" applyFont="1" applyBorder="1" applyAlignment="1">
      <alignment horizontal="center" vertical="center" wrapText="1"/>
    </xf>
    <xf numFmtId="178" fontId="2" fillId="0" borderId="12" xfId="0" applyNumberFormat="1" applyFont="1" applyBorder="1" applyAlignment="1">
      <alignment vertical="center" wrapText="1"/>
    </xf>
    <xf numFmtId="178" fontId="2" fillId="0" borderId="0" xfId="0" applyNumberFormat="1" applyFont="1" applyAlignment="1">
      <alignment vertical="center" wrapText="1"/>
    </xf>
    <xf numFmtId="178" fontId="1" fillId="0" borderId="0" xfId="0" applyNumberFormat="1" applyFont="1" applyAlignment="1">
      <alignment vertical="top"/>
    </xf>
    <xf numFmtId="3" fontId="3" fillId="0" borderId="11" xfId="0" applyNumberFormat="1" applyFont="1" applyBorder="1" applyAlignment="1">
      <alignment horizontal="center" vertical="top" wrapText="1"/>
    </xf>
    <xf numFmtId="3" fontId="2" fillId="0" borderId="12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right" vertical="top" wrapText="1"/>
    </xf>
    <xf numFmtId="3" fontId="1" fillId="0" borderId="0" xfId="0" applyNumberFormat="1" applyFont="1" applyAlignment="1">
      <alignment vertical="top"/>
    </xf>
    <xf numFmtId="3" fontId="1" fillId="0" borderId="0" xfId="0" applyNumberFormat="1" applyFont="1" applyAlignment="1">
      <alignment/>
    </xf>
    <xf numFmtId="178" fontId="1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178" fontId="1" fillId="32" borderId="0" xfId="0" applyNumberFormat="1" applyFont="1" applyFill="1" applyAlignment="1">
      <alignment/>
    </xf>
    <xf numFmtId="178" fontId="3" fillId="33" borderId="12" xfId="0" applyNumberFormat="1" applyFont="1" applyFill="1" applyBorder="1" applyAlignment="1">
      <alignment vertical="center" wrapText="1"/>
    </xf>
    <xf numFmtId="3" fontId="3" fillId="33" borderId="12" xfId="0" applyNumberFormat="1" applyFont="1" applyFill="1" applyBorder="1" applyAlignment="1">
      <alignment horizontal="center" vertical="center" wrapText="1"/>
    </xf>
    <xf numFmtId="178" fontId="1" fillId="33" borderId="0" xfId="0" applyNumberFormat="1" applyFont="1" applyFill="1" applyAlignment="1">
      <alignment/>
    </xf>
    <xf numFmtId="3" fontId="5" fillId="33" borderId="12" xfId="0" applyNumberFormat="1" applyFont="1" applyFill="1" applyBorder="1" applyAlignment="1">
      <alignment horizontal="center" vertical="center" wrapText="1"/>
    </xf>
    <xf numFmtId="178" fontId="3" fillId="32" borderId="12" xfId="0" applyNumberFormat="1" applyFont="1" applyFill="1" applyBorder="1" applyAlignment="1">
      <alignment vertical="center" wrapText="1"/>
    </xf>
    <xf numFmtId="3" fontId="3" fillId="32" borderId="12" xfId="0" applyNumberFormat="1" applyFont="1" applyFill="1" applyBorder="1" applyAlignment="1">
      <alignment horizontal="center" vertical="center" wrapText="1"/>
    </xf>
    <xf numFmtId="178" fontId="2" fillId="34" borderId="12" xfId="0" applyNumberFormat="1" applyFont="1" applyFill="1" applyBorder="1" applyAlignment="1">
      <alignment vertical="center" wrapText="1"/>
    </xf>
    <xf numFmtId="3" fontId="2" fillId="34" borderId="12" xfId="0" applyNumberFormat="1" applyFont="1" applyFill="1" applyBorder="1" applyAlignment="1">
      <alignment horizontal="center" vertical="center" wrapText="1"/>
    </xf>
    <xf numFmtId="178" fontId="1" fillId="34" borderId="0" xfId="0" applyNumberFormat="1" applyFont="1" applyFill="1" applyAlignment="1">
      <alignment/>
    </xf>
    <xf numFmtId="49" fontId="3" fillId="33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178" fontId="5" fillId="0" borderId="11" xfId="0" applyNumberFormat="1" applyFont="1" applyBorder="1" applyAlignment="1">
      <alignment horizontal="center" vertical="top" wrapText="1"/>
    </xf>
    <xf numFmtId="178" fontId="49" fillId="34" borderId="12" xfId="0" applyNumberFormat="1" applyFont="1" applyFill="1" applyBorder="1" applyAlignment="1">
      <alignment horizontal="center" vertical="center" wrapText="1"/>
    </xf>
    <xf numFmtId="178" fontId="5" fillId="33" borderId="12" xfId="0" applyNumberFormat="1" applyFont="1" applyFill="1" applyBorder="1" applyAlignment="1">
      <alignment horizontal="center" vertical="center" wrapText="1"/>
    </xf>
    <xf numFmtId="178" fontId="5" fillId="32" borderId="12" xfId="0" applyNumberFormat="1" applyFont="1" applyFill="1" applyBorder="1" applyAlignment="1">
      <alignment horizontal="center" vertical="center" wrapText="1"/>
    </xf>
    <xf numFmtId="178" fontId="1" fillId="34" borderId="12" xfId="0" applyNumberFormat="1" applyFont="1" applyFill="1" applyBorder="1" applyAlignment="1">
      <alignment horizontal="center" vertical="center" wrapText="1"/>
    </xf>
    <xf numFmtId="178" fontId="2" fillId="35" borderId="12" xfId="0" applyNumberFormat="1" applyFont="1" applyFill="1" applyBorder="1" applyAlignment="1">
      <alignment vertical="center" wrapText="1"/>
    </xf>
    <xf numFmtId="49" fontId="2" fillId="35" borderId="12" xfId="0" applyNumberFormat="1" applyFont="1" applyFill="1" applyBorder="1" applyAlignment="1">
      <alignment horizontal="center" vertical="center" wrapText="1"/>
    </xf>
    <xf numFmtId="178" fontId="1" fillId="35" borderId="12" xfId="0" applyNumberFormat="1" applyFont="1" applyFill="1" applyBorder="1" applyAlignment="1">
      <alignment horizontal="center" vertical="center" wrapText="1"/>
    </xf>
    <xf numFmtId="0" fontId="50" fillId="0" borderId="1" xfId="0" applyFont="1" applyBorder="1" applyAlignment="1">
      <alignment vertical="top" wrapText="1"/>
    </xf>
    <xf numFmtId="178" fontId="49" fillId="0" borderId="0" xfId="0" applyNumberFormat="1" applyFont="1" applyAlignment="1">
      <alignment horizontal="right" vertical="top" wrapText="1"/>
    </xf>
    <xf numFmtId="178" fontId="51" fillId="0" borderId="0" xfId="0" applyNumberFormat="1" applyFont="1" applyBorder="1" applyAlignment="1">
      <alignment horizontal="center" vertical="center" wrapText="1"/>
    </xf>
    <xf numFmtId="178" fontId="49" fillId="0" borderId="0" xfId="0" applyNumberFormat="1" applyFont="1" applyBorder="1" applyAlignment="1">
      <alignment horizontal="center" vertical="center"/>
    </xf>
    <xf numFmtId="178" fontId="2" fillId="0" borderId="12" xfId="0" applyNumberFormat="1" applyFont="1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178" fontId="1" fillId="0" borderId="12" xfId="0" applyNumberFormat="1" applyFont="1" applyFill="1" applyBorder="1" applyAlignment="1">
      <alignment horizontal="center" vertical="center" wrapText="1"/>
    </xf>
    <xf numFmtId="178" fontId="1" fillId="0" borderId="0" xfId="0" applyNumberFormat="1" applyFont="1" applyFill="1" applyAlignment="1">
      <alignment/>
    </xf>
    <xf numFmtId="178" fontId="3" fillId="6" borderId="12" xfId="0" applyNumberFormat="1" applyFont="1" applyFill="1" applyBorder="1" applyAlignment="1">
      <alignment vertical="center" wrapText="1"/>
    </xf>
    <xf numFmtId="3" fontId="3" fillId="6" borderId="12" xfId="0" applyNumberFormat="1" applyFont="1" applyFill="1" applyBorder="1" applyAlignment="1">
      <alignment horizontal="center" vertical="center" wrapText="1"/>
    </xf>
    <xf numFmtId="178" fontId="5" fillId="8" borderId="13" xfId="0" applyNumberFormat="1" applyFont="1" applyFill="1" applyBorder="1" applyAlignment="1">
      <alignment horizontal="center" vertical="top" wrapText="1"/>
    </xf>
    <xf numFmtId="3" fontId="1" fillId="8" borderId="13" xfId="0" applyNumberFormat="1" applyFont="1" applyFill="1" applyBorder="1" applyAlignment="1">
      <alignment vertical="top"/>
    </xf>
    <xf numFmtId="178" fontId="1" fillId="8" borderId="13" xfId="0" applyNumberFormat="1" applyFont="1" applyFill="1" applyBorder="1" applyAlignment="1">
      <alignment vertical="top"/>
    </xf>
    <xf numFmtId="178" fontId="2" fillId="8" borderId="12" xfId="0" applyNumberFormat="1" applyFont="1" applyFill="1" applyBorder="1" applyAlignment="1">
      <alignment horizontal="center" vertical="top" wrapText="1"/>
    </xf>
    <xf numFmtId="178" fontId="5" fillId="6" borderId="12" xfId="0" applyNumberFormat="1" applyFont="1" applyFill="1" applyBorder="1" applyAlignment="1">
      <alignment horizontal="center" vertical="center" wrapText="1"/>
    </xf>
    <xf numFmtId="178" fontId="5" fillId="35" borderId="12" xfId="0" applyNumberFormat="1" applyFont="1" applyFill="1" applyBorder="1" applyAlignment="1">
      <alignment horizontal="center" vertical="center" wrapText="1"/>
    </xf>
    <xf numFmtId="178" fontId="1" fillId="36" borderId="0" xfId="0" applyNumberFormat="1" applyFont="1" applyFill="1" applyAlignment="1">
      <alignment/>
    </xf>
    <xf numFmtId="178" fontId="5" fillId="37" borderId="12" xfId="0" applyNumberFormat="1" applyFont="1" applyFill="1" applyBorder="1" applyAlignment="1">
      <alignment horizontal="center" vertical="center" wrapText="1"/>
    </xf>
    <xf numFmtId="3" fontId="3" fillId="37" borderId="12" xfId="0" applyNumberFormat="1" applyFont="1" applyFill="1" applyBorder="1" applyAlignment="1">
      <alignment horizontal="center" vertical="center" wrapText="1"/>
    </xf>
    <xf numFmtId="178" fontId="3" fillId="37" borderId="12" xfId="0" applyNumberFormat="1" applyFont="1" applyFill="1" applyBorder="1" applyAlignment="1">
      <alignment horizontal="center" vertical="center" wrapText="1"/>
    </xf>
    <xf numFmtId="178" fontId="9" fillId="0" borderId="12" xfId="0" applyNumberFormat="1" applyFont="1" applyFill="1" applyBorder="1" applyAlignment="1">
      <alignment horizontal="left" vertical="top" wrapText="1"/>
    </xf>
    <xf numFmtId="3" fontId="6" fillId="0" borderId="12" xfId="0" applyNumberFormat="1" applyFont="1" applyFill="1" applyBorder="1" applyAlignment="1">
      <alignment horizontal="center" vertical="center" wrapText="1"/>
    </xf>
    <xf numFmtId="178" fontId="6" fillId="0" borderId="12" xfId="0" applyNumberFormat="1" applyFont="1" applyFill="1" applyBorder="1" applyAlignment="1">
      <alignment horizontal="center" vertical="center" wrapText="1"/>
    </xf>
    <xf numFmtId="178" fontId="9" fillId="0" borderId="12" xfId="0" applyNumberFormat="1" applyFont="1" applyFill="1" applyBorder="1" applyAlignment="1">
      <alignment horizontal="center" vertical="center" wrapText="1"/>
    </xf>
    <xf numFmtId="178" fontId="3" fillId="0" borderId="12" xfId="0" applyNumberFormat="1" applyFont="1" applyFill="1" applyBorder="1" applyAlignment="1">
      <alignment horizontal="center" vertical="center" wrapText="1"/>
    </xf>
    <xf numFmtId="178" fontId="1" fillId="0" borderId="12" xfId="0" applyNumberFormat="1" applyFont="1" applyFill="1" applyBorder="1" applyAlignment="1">
      <alignment horizontal="left" vertical="top" wrapText="1"/>
    </xf>
    <xf numFmtId="3" fontId="2" fillId="0" borderId="12" xfId="0" applyNumberFormat="1" applyFont="1" applyFill="1" applyBorder="1" applyAlignment="1">
      <alignment horizontal="center" vertical="center" wrapText="1"/>
    </xf>
    <xf numFmtId="178" fontId="2" fillId="0" borderId="12" xfId="0" applyNumberFormat="1" applyFont="1" applyFill="1" applyBorder="1" applyAlignment="1">
      <alignment horizontal="center" vertical="center" wrapText="1"/>
    </xf>
    <xf numFmtId="178" fontId="6" fillId="0" borderId="12" xfId="0" applyNumberFormat="1" applyFont="1" applyFill="1" applyBorder="1" applyAlignment="1">
      <alignment horizontal="left" vertical="top" wrapText="1"/>
    </xf>
    <xf numFmtId="178" fontId="2" fillId="0" borderId="12" xfId="0" applyNumberFormat="1" applyFont="1" applyFill="1" applyBorder="1" applyAlignment="1">
      <alignment horizontal="left" vertical="top" wrapText="1"/>
    </xf>
    <xf numFmtId="178" fontId="7" fillId="0" borderId="12" xfId="0" applyNumberFormat="1" applyFont="1" applyFill="1" applyBorder="1" applyAlignment="1">
      <alignment horizontal="center" vertical="center" wrapText="1"/>
    </xf>
    <xf numFmtId="0" fontId="52" fillId="0" borderId="1" xfId="33" applyNumberFormat="1" applyFont="1" applyFill="1" applyAlignment="1" applyProtection="1">
      <alignment horizontal="left" vertical="top" wrapText="1"/>
      <protection/>
    </xf>
    <xf numFmtId="178" fontId="3" fillId="37" borderId="12" xfId="0" applyNumberFormat="1" applyFont="1" applyFill="1" applyBorder="1" applyAlignment="1">
      <alignment horizontal="left" vertical="top" wrapText="1"/>
    </xf>
    <xf numFmtId="178" fontId="8" fillId="38" borderId="12" xfId="0" applyNumberFormat="1" applyFont="1" applyFill="1" applyBorder="1" applyAlignment="1">
      <alignment horizontal="left" vertical="top" wrapText="1"/>
    </xf>
    <xf numFmtId="3" fontId="8" fillId="38" borderId="12" xfId="0" applyNumberFormat="1" applyFont="1" applyFill="1" applyBorder="1" applyAlignment="1">
      <alignment horizontal="center" vertical="center" wrapText="1"/>
    </xf>
    <xf numFmtId="178" fontId="8" fillId="38" borderId="12" xfId="0" applyNumberFormat="1" applyFont="1" applyFill="1" applyBorder="1" applyAlignment="1">
      <alignment horizontal="center" vertical="center" wrapText="1"/>
    </xf>
    <xf numFmtId="178" fontId="3" fillId="38" borderId="12" xfId="0" applyNumberFormat="1" applyFont="1" applyFill="1" applyBorder="1" applyAlignment="1">
      <alignment horizontal="center" vertical="center" wrapText="1"/>
    </xf>
    <xf numFmtId="178" fontId="10" fillId="38" borderId="12" xfId="0" applyNumberFormat="1" applyFont="1" applyFill="1" applyBorder="1" applyAlignment="1">
      <alignment horizontal="center" vertical="center" wrapText="1"/>
    </xf>
    <xf numFmtId="178" fontId="8" fillId="0" borderId="14" xfId="0" applyNumberFormat="1" applyFont="1" applyBorder="1" applyAlignment="1">
      <alignment horizontal="center" vertical="top" wrapText="1"/>
    </xf>
    <xf numFmtId="178" fontId="2" fillId="0" borderId="0" xfId="0" applyNumberFormat="1" applyFont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6"/>
  <sheetViews>
    <sheetView tabSelected="1" view="pageBreakPreview" zoomScaleSheetLayoutView="100" zoomScalePageLayoutView="0" workbookViewId="0" topLeftCell="A1">
      <pane xSplit="2" ySplit="2" topLeftCell="C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43" sqref="H43"/>
    </sheetView>
  </sheetViews>
  <sheetFormatPr defaultColWidth="9.00390625" defaultRowHeight="12.75"/>
  <cols>
    <col min="1" max="1" width="44.875" style="2" customWidth="1"/>
    <col min="2" max="2" width="8.25390625" style="12" customWidth="1"/>
    <col min="3" max="3" width="11.125" style="2" customWidth="1"/>
    <col min="4" max="4" width="10.25390625" style="2" customWidth="1"/>
    <col min="5" max="5" width="10.625" style="2" customWidth="1"/>
    <col min="6" max="6" width="10.25390625" style="2" customWidth="1"/>
    <col min="7" max="7" width="10.875" style="2" customWidth="1"/>
    <col min="8" max="8" width="10.625" style="2" customWidth="1"/>
    <col min="9" max="16384" width="9.125" style="2" customWidth="1"/>
  </cols>
  <sheetData>
    <row r="1" spans="1:8" ht="36" customHeight="1">
      <c r="A1" s="74" t="s">
        <v>141</v>
      </c>
      <c r="B1" s="74"/>
      <c r="C1" s="74"/>
      <c r="D1" s="74"/>
      <c r="E1" s="74"/>
      <c r="F1" s="74"/>
      <c r="G1" s="74"/>
      <c r="H1" s="74"/>
    </row>
    <row r="2" spans="1:8" ht="63.75">
      <c r="A2" s="3" t="s">
        <v>0</v>
      </c>
      <c r="B2" s="7" t="s">
        <v>1</v>
      </c>
      <c r="C2" s="28" t="s">
        <v>129</v>
      </c>
      <c r="D2" s="28" t="s">
        <v>142</v>
      </c>
      <c r="E2" s="1" t="s">
        <v>143</v>
      </c>
      <c r="F2" s="28" t="s">
        <v>144</v>
      </c>
      <c r="G2" s="1" t="s">
        <v>145</v>
      </c>
      <c r="H2" s="1" t="s">
        <v>131</v>
      </c>
    </row>
    <row r="3" spans="1:8" s="52" customFormat="1" ht="21" customHeight="1">
      <c r="A3" s="53" t="s">
        <v>83</v>
      </c>
      <c r="B3" s="54">
        <v>10000</v>
      </c>
      <c r="C3" s="55">
        <f>C4+C6+C8+C12+C14+C16+C19+C22+C26+C28+C30+C33+C34</f>
        <v>297394</v>
      </c>
      <c r="D3" s="55">
        <f>D4+D6+D8+D12+D14+D16+D19+D22+D26+D28+D30+D33+D34</f>
        <v>228386.69999999995</v>
      </c>
      <c r="E3" s="55">
        <f aca="true" t="shared" si="0" ref="E3:E17">D3/C3*100</f>
        <v>76.796001264316</v>
      </c>
      <c r="F3" s="55">
        <f>F4+F6+F8+F12+F14+F16+F19+F22+F26+F28+F30+F33+F34</f>
        <v>219244.89999999997</v>
      </c>
      <c r="G3" s="53">
        <f>D3-F3</f>
        <v>9141.799999999988</v>
      </c>
      <c r="H3" s="55">
        <f>D3/F3*100</f>
        <v>104.16967509848575</v>
      </c>
    </row>
    <row r="4" spans="1:8" s="52" customFormat="1" ht="13.5">
      <c r="A4" s="56" t="s">
        <v>84</v>
      </c>
      <c r="B4" s="57">
        <v>10100</v>
      </c>
      <c r="C4" s="58">
        <f>C5</f>
        <v>243881.8</v>
      </c>
      <c r="D4" s="58">
        <f>D5</f>
        <v>179590.2</v>
      </c>
      <c r="E4" s="58">
        <f t="shared" si="0"/>
        <v>73.63821326560654</v>
      </c>
      <c r="F4" s="58">
        <f>F5</f>
        <v>176810.8</v>
      </c>
      <c r="G4" s="59">
        <f>D4-F4</f>
        <v>2779.4000000000233</v>
      </c>
      <c r="H4" s="60">
        <f aca="true" t="shared" si="1" ref="H4:H44">D4/F4*100</f>
        <v>101.57196279865259</v>
      </c>
    </row>
    <row r="5" spans="1:8" s="52" customFormat="1" ht="12.75">
      <c r="A5" s="61" t="s">
        <v>85</v>
      </c>
      <c r="B5" s="62">
        <v>10102</v>
      </c>
      <c r="C5" s="63">
        <v>243881.8</v>
      </c>
      <c r="D5" s="63">
        <v>179590.2</v>
      </c>
      <c r="E5" s="63">
        <f t="shared" si="0"/>
        <v>73.63821326560654</v>
      </c>
      <c r="F5" s="63">
        <v>176810.8</v>
      </c>
      <c r="G5" s="42">
        <f aca="true" t="shared" si="2" ref="G5:G11">D5-F5</f>
        <v>2779.4000000000233</v>
      </c>
      <c r="H5" s="63">
        <f t="shared" si="1"/>
        <v>101.57196279865259</v>
      </c>
    </row>
    <row r="6" spans="1:8" s="52" customFormat="1" ht="27">
      <c r="A6" s="56" t="s">
        <v>86</v>
      </c>
      <c r="B6" s="57">
        <v>10300</v>
      </c>
      <c r="C6" s="58">
        <f>C7</f>
        <v>5468.2</v>
      </c>
      <c r="D6" s="58">
        <f>D7</f>
        <v>4257.3</v>
      </c>
      <c r="E6" s="58">
        <f t="shared" si="0"/>
        <v>77.85560147763432</v>
      </c>
      <c r="F6" s="58">
        <f>F7</f>
        <v>4650.4</v>
      </c>
      <c r="G6" s="59">
        <f t="shared" si="2"/>
        <v>-393.09999999999945</v>
      </c>
      <c r="H6" s="60">
        <f t="shared" si="1"/>
        <v>91.54696370204715</v>
      </c>
    </row>
    <row r="7" spans="1:8" s="52" customFormat="1" ht="12.75">
      <c r="A7" s="61" t="s">
        <v>87</v>
      </c>
      <c r="B7" s="62">
        <v>10302</v>
      </c>
      <c r="C7" s="63">
        <v>5468.2</v>
      </c>
      <c r="D7" s="63">
        <v>4257.3</v>
      </c>
      <c r="E7" s="63">
        <f t="shared" si="0"/>
        <v>77.85560147763432</v>
      </c>
      <c r="F7" s="63">
        <v>4650.4</v>
      </c>
      <c r="G7" s="42">
        <f t="shared" si="2"/>
        <v>-393.09999999999945</v>
      </c>
      <c r="H7" s="63">
        <f t="shared" si="1"/>
        <v>91.54696370204715</v>
      </c>
    </row>
    <row r="8" spans="1:8" s="52" customFormat="1" ht="13.5">
      <c r="A8" s="64" t="s">
        <v>88</v>
      </c>
      <c r="B8" s="57">
        <v>10500</v>
      </c>
      <c r="C8" s="58">
        <f>C9+C10+C11</f>
        <v>24248.799999999996</v>
      </c>
      <c r="D8" s="58">
        <f>D9+D10+D11</f>
        <v>17857</v>
      </c>
      <c r="E8" s="58">
        <f t="shared" si="0"/>
        <v>73.64075748078257</v>
      </c>
      <c r="F8" s="58">
        <f>F9+F10+F11</f>
        <v>17586.6</v>
      </c>
      <c r="G8" s="59">
        <f t="shared" si="2"/>
        <v>270.40000000000146</v>
      </c>
      <c r="H8" s="60">
        <f t="shared" si="1"/>
        <v>101.53753425903813</v>
      </c>
    </row>
    <row r="9" spans="1:8" s="52" customFormat="1" ht="12.75">
      <c r="A9" s="65" t="s">
        <v>89</v>
      </c>
      <c r="B9" s="62">
        <v>10502</v>
      </c>
      <c r="C9" s="63">
        <v>16031.3</v>
      </c>
      <c r="D9" s="63">
        <v>13506.8</v>
      </c>
      <c r="E9" s="63">
        <f t="shared" si="0"/>
        <v>84.25268069339354</v>
      </c>
      <c r="F9" s="63">
        <v>12745.7</v>
      </c>
      <c r="G9" s="42">
        <f t="shared" si="2"/>
        <v>761.0999999999985</v>
      </c>
      <c r="H9" s="63">
        <f t="shared" si="1"/>
        <v>105.97142565728048</v>
      </c>
    </row>
    <row r="10" spans="1:8" s="52" customFormat="1" ht="12.75">
      <c r="A10" s="65" t="s">
        <v>90</v>
      </c>
      <c r="B10" s="62">
        <v>10503</v>
      </c>
      <c r="C10" s="63">
        <v>959.6</v>
      </c>
      <c r="D10" s="63">
        <v>713.6</v>
      </c>
      <c r="E10" s="63">
        <f t="shared" si="0"/>
        <v>74.36431846602751</v>
      </c>
      <c r="F10" s="63">
        <v>799.8</v>
      </c>
      <c r="G10" s="42">
        <f t="shared" si="2"/>
        <v>-86.19999999999993</v>
      </c>
      <c r="H10" s="63">
        <f t="shared" si="1"/>
        <v>89.2223055763941</v>
      </c>
    </row>
    <row r="11" spans="1:8" s="52" customFormat="1" ht="12.75">
      <c r="A11" s="65" t="s">
        <v>91</v>
      </c>
      <c r="B11" s="62">
        <v>10504</v>
      </c>
      <c r="C11" s="63">
        <v>7257.9</v>
      </c>
      <c r="D11" s="63">
        <v>3636.6</v>
      </c>
      <c r="E11" s="63">
        <f t="shared" si="0"/>
        <v>50.105402389120826</v>
      </c>
      <c r="F11" s="63">
        <v>4041.1</v>
      </c>
      <c r="G11" s="42">
        <f t="shared" si="2"/>
        <v>-404.5</v>
      </c>
      <c r="H11" s="63">
        <f t="shared" si="1"/>
        <v>89.9903491623568</v>
      </c>
    </row>
    <row r="12" spans="1:8" s="52" customFormat="1" ht="13.5">
      <c r="A12" s="64" t="s">
        <v>92</v>
      </c>
      <c r="B12" s="57">
        <v>10600</v>
      </c>
      <c r="C12" s="58">
        <f>C13</f>
        <v>84</v>
      </c>
      <c r="D12" s="58">
        <f>D13</f>
        <v>143</v>
      </c>
      <c r="E12" s="58">
        <f t="shared" si="0"/>
        <v>170.23809523809524</v>
      </c>
      <c r="F12" s="58">
        <f>F13</f>
        <v>63</v>
      </c>
      <c r="G12" s="59">
        <f>G13</f>
        <v>80</v>
      </c>
      <c r="H12" s="60">
        <f t="shared" si="1"/>
        <v>226.984126984127</v>
      </c>
    </row>
    <row r="13" spans="1:8" s="52" customFormat="1" ht="12.75">
      <c r="A13" s="65" t="s">
        <v>93</v>
      </c>
      <c r="B13" s="62">
        <v>10605</v>
      </c>
      <c r="C13" s="63">
        <v>84</v>
      </c>
      <c r="D13" s="63">
        <v>143</v>
      </c>
      <c r="E13" s="63">
        <f t="shared" si="0"/>
        <v>170.23809523809524</v>
      </c>
      <c r="F13" s="63">
        <v>63</v>
      </c>
      <c r="G13" s="42">
        <f aca="true" t="shared" si="3" ref="G13:G27">D13-F13</f>
        <v>80</v>
      </c>
      <c r="H13" s="63">
        <f t="shared" si="1"/>
        <v>226.984126984127</v>
      </c>
    </row>
    <row r="14" spans="1:8" s="52" customFormat="1" ht="40.5">
      <c r="A14" s="64" t="s">
        <v>94</v>
      </c>
      <c r="B14" s="57">
        <v>10700</v>
      </c>
      <c r="C14" s="58">
        <f>C15</f>
        <v>2833</v>
      </c>
      <c r="D14" s="58">
        <f>D15</f>
        <v>2626.4</v>
      </c>
      <c r="E14" s="58">
        <f t="shared" si="0"/>
        <v>92.70737733851043</v>
      </c>
      <c r="F14" s="58">
        <f>F15</f>
        <v>1998.3</v>
      </c>
      <c r="G14" s="59">
        <f t="shared" si="3"/>
        <v>628.1000000000001</v>
      </c>
      <c r="H14" s="60">
        <f t="shared" si="1"/>
        <v>131.43171695941552</v>
      </c>
    </row>
    <row r="15" spans="1:8" s="52" customFormat="1" ht="25.5">
      <c r="A15" s="65" t="s">
        <v>95</v>
      </c>
      <c r="B15" s="62">
        <v>10701</v>
      </c>
      <c r="C15" s="63">
        <v>2833</v>
      </c>
      <c r="D15" s="63">
        <v>2626.4</v>
      </c>
      <c r="E15" s="63">
        <f t="shared" si="0"/>
        <v>92.70737733851043</v>
      </c>
      <c r="F15" s="63">
        <v>1998.3</v>
      </c>
      <c r="G15" s="42">
        <f t="shared" si="3"/>
        <v>628.1000000000001</v>
      </c>
      <c r="H15" s="63">
        <f t="shared" si="1"/>
        <v>131.43171695941552</v>
      </c>
    </row>
    <row r="16" spans="1:8" s="52" customFormat="1" ht="13.5">
      <c r="A16" s="64" t="s">
        <v>96</v>
      </c>
      <c r="B16" s="57">
        <v>10800</v>
      </c>
      <c r="C16" s="58">
        <f>C17</f>
        <v>3152.5</v>
      </c>
      <c r="D16" s="58">
        <f>D17+D18</f>
        <v>2628.5</v>
      </c>
      <c r="E16" s="58">
        <f t="shared" si="0"/>
        <v>83.37827121332276</v>
      </c>
      <c r="F16" s="58">
        <f>F17+F18</f>
        <v>2144.3</v>
      </c>
      <c r="G16" s="59">
        <f t="shared" si="3"/>
        <v>484.1999999999998</v>
      </c>
      <c r="H16" s="60">
        <f t="shared" si="1"/>
        <v>122.58079559763091</v>
      </c>
    </row>
    <row r="17" spans="1:8" s="52" customFormat="1" ht="25.5">
      <c r="A17" s="65" t="s">
        <v>97</v>
      </c>
      <c r="B17" s="62">
        <v>10803</v>
      </c>
      <c r="C17" s="63">
        <v>3152.5</v>
      </c>
      <c r="D17" s="63">
        <v>2613.5</v>
      </c>
      <c r="E17" s="63">
        <f t="shared" si="0"/>
        <v>82.9024583663759</v>
      </c>
      <c r="F17" s="63">
        <v>2139.3</v>
      </c>
      <c r="G17" s="42">
        <f t="shared" si="3"/>
        <v>474.1999999999998</v>
      </c>
      <c r="H17" s="63">
        <f t="shared" si="1"/>
        <v>122.16612910765204</v>
      </c>
    </row>
    <row r="18" spans="1:8" s="52" customFormat="1" ht="25.5">
      <c r="A18" s="65" t="s">
        <v>135</v>
      </c>
      <c r="B18" s="62">
        <v>10807</v>
      </c>
      <c r="C18" s="63">
        <v>0</v>
      </c>
      <c r="D18" s="63">
        <v>15</v>
      </c>
      <c r="E18" s="63">
        <v>0</v>
      </c>
      <c r="F18" s="63">
        <v>5</v>
      </c>
      <c r="G18" s="42">
        <f t="shared" si="3"/>
        <v>10</v>
      </c>
      <c r="H18" s="63">
        <f t="shared" si="1"/>
        <v>300</v>
      </c>
    </row>
    <row r="19" spans="1:8" s="52" customFormat="1" ht="27">
      <c r="A19" s="64" t="s">
        <v>98</v>
      </c>
      <c r="B19" s="57">
        <v>10900</v>
      </c>
      <c r="C19" s="58">
        <f>C20+C21</f>
        <v>17.4</v>
      </c>
      <c r="D19" s="58">
        <f>D20+D21</f>
        <v>0</v>
      </c>
      <c r="E19" s="60">
        <f>D19/C19*100</f>
        <v>0</v>
      </c>
      <c r="F19" s="58">
        <f>F20+F21</f>
        <v>7.6</v>
      </c>
      <c r="G19" s="59">
        <f t="shared" si="3"/>
        <v>-7.6</v>
      </c>
      <c r="H19" s="60">
        <f t="shared" si="1"/>
        <v>0</v>
      </c>
    </row>
    <row r="20" spans="1:8" s="52" customFormat="1" ht="12.75">
      <c r="A20" s="65" t="s">
        <v>99</v>
      </c>
      <c r="B20" s="62">
        <v>10906</v>
      </c>
      <c r="C20" s="63">
        <v>17.4</v>
      </c>
      <c r="D20" s="63">
        <v>0</v>
      </c>
      <c r="E20" s="63">
        <f>D20/C20*100</f>
        <v>0</v>
      </c>
      <c r="F20" s="63">
        <v>7.3</v>
      </c>
      <c r="G20" s="42">
        <f t="shared" si="3"/>
        <v>-7.3</v>
      </c>
      <c r="H20" s="63">
        <f t="shared" si="1"/>
        <v>0</v>
      </c>
    </row>
    <row r="21" spans="1:8" s="52" customFormat="1" ht="25.5">
      <c r="A21" s="65" t="s">
        <v>100</v>
      </c>
      <c r="B21" s="62">
        <v>10907</v>
      </c>
      <c r="C21" s="63">
        <v>0</v>
      </c>
      <c r="D21" s="63">
        <v>0</v>
      </c>
      <c r="E21" s="63">
        <v>0</v>
      </c>
      <c r="F21" s="63">
        <v>0.3</v>
      </c>
      <c r="G21" s="42">
        <f t="shared" si="3"/>
        <v>-0.3</v>
      </c>
      <c r="H21" s="63">
        <f t="shared" si="1"/>
        <v>0</v>
      </c>
    </row>
    <row r="22" spans="1:8" s="52" customFormat="1" ht="40.5">
      <c r="A22" s="64" t="s">
        <v>101</v>
      </c>
      <c r="B22" s="57">
        <v>11100</v>
      </c>
      <c r="C22" s="58">
        <f>C23+C25+C24</f>
        <v>10615.800000000001</v>
      </c>
      <c r="D22" s="58">
        <f>D23+D25+D24</f>
        <v>10185.5</v>
      </c>
      <c r="E22" s="58">
        <f aca="true" t="shared" si="4" ref="E22:E27">D22/C22*100</f>
        <v>95.94660788635807</v>
      </c>
      <c r="F22" s="58">
        <f>F23+F25+F24</f>
        <v>8882</v>
      </c>
      <c r="G22" s="59">
        <f t="shared" si="3"/>
        <v>1303.5</v>
      </c>
      <c r="H22" s="60">
        <f t="shared" si="1"/>
        <v>114.67574870524658</v>
      </c>
    </row>
    <row r="23" spans="1:8" s="52" customFormat="1" ht="25.5">
      <c r="A23" s="65" t="s">
        <v>102</v>
      </c>
      <c r="B23" s="62">
        <v>11105</v>
      </c>
      <c r="C23" s="63">
        <v>9103.2</v>
      </c>
      <c r="D23" s="63">
        <v>8882.8</v>
      </c>
      <c r="E23" s="63">
        <f t="shared" si="4"/>
        <v>97.57887336321292</v>
      </c>
      <c r="F23" s="66">
        <v>7685.8</v>
      </c>
      <c r="G23" s="42">
        <f t="shared" si="3"/>
        <v>1196.999999999999</v>
      </c>
      <c r="H23" s="63">
        <f t="shared" si="1"/>
        <v>115.57417575268676</v>
      </c>
    </row>
    <row r="24" spans="1:8" s="52" customFormat="1" ht="12.75">
      <c r="A24" s="65" t="s">
        <v>103</v>
      </c>
      <c r="B24" s="62">
        <v>11105</v>
      </c>
      <c r="C24" s="63">
        <v>1509.6</v>
      </c>
      <c r="D24" s="63">
        <v>1230</v>
      </c>
      <c r="E24" s="63">
        <f t="shared" si="4"/>
        <v>81.4785373608903</v>
      </c>
      <c r="F24" s="66">
        <v>1128.7</v>
      </c>
      <c r="G24" s="42">
        <f t="shared" si="3"/>
        <v>101.29999999999995</v>
      </c>
      <c r="H24" s="63">
        <f t="shared" si="1"/>
        <v>108.9749269070612</v>
      </c>
    </row>
    <row r="25" spans="1:8" s="52" customFormat="1" ht="12.75">
      <c r="A25" s="65" t="s">
        <v>104</v>
      </c>
      <c r="B25" s="62">
        <v>11107</v>
      </c>
      <c r="C25" s="63">
        <v>3</v>
      </c>
      <c r="D25" s="63">
        <v>72.7</v>
      </c>
      <c r="E25" s="63" t="s">
        <v>140</v>
      </c>
      <c r="F25" s="63">
        <v>67.5</v>
      </c>
      <c r="G25" s="42">
        <f t="shared" si="3"/>
        <v>5.200000000000003</v>
      </c>
      <c r="H25" s="63">
        <f t="shared" si="1"/>
        <v>107.7037037037037</v>
      </c>
    </row>
    <row r="26" spans="1:8" s="52" customFormat="1" ht="27">
      <c r="A26" s="64" t="s">
        <v>105</v>
      </c>
      <c r="B26" s="57">
        <v>11200</v>
      </c>
      <c r="C26" s="58">
        <f>C27</f>
        <v>1758.6</v>
      </c>
      <c r="D26" s="58">
        <f>D27</f>
        <v>1685.3</v>
      </c>
      <c r="E26" s="58">
        <f t="shared" si="4"/>
        <v>95.83191174798135</v>
      </c>
      <c r="F26" s="58">
        <f>F27</f>
        <v>1219.3</v>
      </c>
      <c r="G26" s="59">
        <f t="shared" si="3"/>
        <v>466</v>
      </c>
      <c r="H26" s="60">
        <f t="shared" si="1"/>
        <v>138.21865004510784</v>
      </c>
    </row>
    <row r="27" spans="1:8" s="52" customFormat="1" ht="25.5">
      <c r="A27" s="65" t="s">
        <v>106</v>
      </c>
      <c r="B27" s="62">
        <v>11201</v>
      </c>
      <c r="C27" s="63">
        <v>1758.6</v>
      </c>
      <c r="D27" s="63">
        <v>1685.3</v>
      </c>
      <c r="E27" s="63">
        <f t="shared" si="4"/>
        <v>95.83191174798135</v>
      </c>
      <c r="F27" s="63">
        <v>1219.3</v>
      </c>
      <c r="G27" s="42">
        <f t="shared" si="3"/>
        <v>466</v>
      </c>
      <c r="H27" s="63">
        <f t="shared" si="1"/>
        <v>138.21865004510784</v>
      </c>
    </row>
    <row r="28" spans="1:8" s="52" customFormat="1" ht="45.75" customHeight="1">
      <c r="A28" s="67" t="s">
        <v>128</v>
      </c>
      <c r="B28" s="57">
        <v>11300</v>
      </c>
      <c r="C28" s="58">
        <f>C29</f>
        <v>0</v>
      </c>
      <c r="D28" s="58">
        <f>D29</f>
        <v>203.8</v>
      </c>
      <c r="E28" s="58">
        <v>0</v>
      </c>
      <c r="F28" s="60">
        <f>F29</f>
        <v>37.6</v>
      </c>
      <c r="G28" s="59">
        <f>G29</f>
        <v>166.20000000000002</v>
      </c>
      <c r="H28" s="60">
        <f t="shared" si="1"/>
        <v>542.0212765957447</v>
      </c>
    </row>
    <row r="29" spans="1:8" s="52" customFormat="1" ht="25.5">
      <c r="A29" s="65" t="s">
        <v>127</v>
      </c>
      <c r="B29" s="62">
        <v>11302</v>
      </c>
      <c r="C29" s="63">
        <v>0</v>
      </c>
      <c r="D29" s="63">
        <v>203.8</v>
      </c>
      <c r="E29" s="63">
        <v>0</v>
      </c>
      <c r="F29" s="63">
        <v>37.6</v>
      </c>
      <c r="G29" s="42">
        <f>D29-F29</f>
        <v>166.20000000000002</v>
      </c>
      <c r="H29" s="63">
        <f t="shared" si="1"/>
        <v>542.0212765957447</v>
      </c>
    </row>
    <row r="30" spans="1:8" s="52" customFormat="1" ht="27">
      <c r="A30" s="64" t="s">
        <v>107</v>
      </c>
      <c r="B30" s="57">
        <v>11400</v>
      </c>
      <c r="C30" s="58">
        <f>C31+C32</f>
        <v>2707.9</v>
      </c>
      <c r="D30" s="58">
        <f>D31+D32</f>
        <v>7122.8</v>
      </c>
      <c r="E30" s="58">
        <f>D30/C30*100</f>
        <v>263.03777835222866</v>
      </c>
      <c r="F30" s="58">
        <f>F31+F32</f>
        <v>3780.7999999999997</v>
      </c>
      <c r="G30" s="59">
        <f>D30-F30</f>
        <v>3342.0000000000005</v>
      </c>
      <c r="H30" s="60">
        <f t="shared" si="1"/>
        <v>188.39399068980111</v>
      </c>
    </row>
    <row r="31" spans="1:8" s="52" customFormat="1" ht="25.5">
      <c r="A31" s="65" t="s">
        <v>108</v>
      </c>
      <c r="B31" s="62">
        <v>11402</v>
      </c>
      <c r="C31" s="63">
        <v>80.4</v>
      </c>
      <c r="D31" s="63">
        <v>1890</v>
      </c>
      <c r="E31" s="63" t="s">
        <v>146</v>
      </c>
      <c r="F31" s="63">
        <v>498.6</v>
      </c>
      <c r="G31" s="42">
        <f>D31-F31</f>
        <v>1391.4</v>
      </c>
      <c r="H31" s="63">
        <f t="shared" si="1"/>
        <v>379.0613718411552</v>
      </c>
    </row>
    <row r="32" spans="1:8" s="52" customFormat="1" ht="38.25">
      <c r="A32" s="65" t="s">
        <v>136</v>
      </c>
      <c r="B32" s="62">
        <v>11406</v>
      </c>
      <c r="C32" s="63">
        <v>2627.5</v>
      </c>
      <c r="D32" s="63">
        <v>5232.8</v>
      </c>
      <c r="E32" s="63">
        <f>D32/C32*100</f>
        <v>199.15509039010465</v>
      </c>
      <c r="F32" s="63">
        <v>3282.2</v>
      </c>
      <c r="G32" s="42">
        <f>D32-F32</f>
        <v>1950.6000000000004</v>
      </c>
      <c r="H32" s="63">
        <f t="shared" si="1"/>
        <v>159.42965084394615</v>
      </c>
    </row>
    <row r="33" spans="1:8" s="52" customFormat="1" ht="27">
      <c r="A33" s="64" t="s">
        <v>109</v>
      </c>
      <c r="B33" s="57">
        <v>11600</v>
      </c>
      <c r="C33" s="58">
        <v>2626</v>
      </c>
      <c r="D33" s="58">
        <v>2053.1</v>
      </c>
      <c r="E33" s="58">
        <f>D33/C33*100</f>
        <v>78.18354912414318</v>
      </c>
      <c r="F33" s="58">
        <v>1981.6</v>
      </c>
      <c r="G33" s="59">
        <f aca="true" t="shared" si="5" ref="G33:G44">D33-F33</f>
        <v>71.5</v>
      </c>
      <c r="H33" s="60">
        <f t="shared" si="1"/>
        <v>103.60819539765846</v>
      </c>
    </row>
    <row r="34" spans="1:8" s="52" customFormat="1" ht="27">
      <c r="A34" s="64" t="s">
        <v>110</v>
      </c>
      <c r="B34" s="57">
        <v>11700</v>
      </c>
      <c r="C34" s="58">
        <v>0</v>
      </c>
      <c r="D34" s="58">
        <v>33.8</v>
      </c>
      <c r="E34" s="60">
        <v>0</v>
      </c>
      <c r="F34" s="58">
        <v>82.6</v>
      </c>
      <c r="G34" s="59">
        <f t="shared" si="5"/>
        <v>-48.8</v>
      </c>
      <c r="H34" s="60">
        <f t="shared" si="1"/>
        <v>40.92009685230024</v>
      </c>
    </row>
    <row r="35" spans="1:8" s="52" customFormat="1" ht="12.75">
      <c r="A35" s="68" t="s">
        <v>111</v>
      </c>
      <c r="B35" s="54">
        <v>20000</v>
      </c>
      <c r="C35" s="55">
        <f>C36+C43+C42</f>
        <v>429291.2</v>
      </c>
      <c r="D35" s="55">
        <f>D36+D41+D43</f>
        <v>312526.50000000006</v>
      </c>
      <c r="E35" s="55">
        <f aca="true" t="shared" si="6" ref="E35:E40">D35/C35*100</f>
        <v>72.80058384611658</v>
      </c>
      <c r="F35" s="55">
        <f>F36+F41+F43+F42</f>
        <v>315312.50000000006</v>
      </c>
      <c r="G35" s="53">
        <f t="shared" si="5"/>
        <v>-2786</v>
      </c>
      <c r="H35" s="55">
        <f t="shared" si="1"/>
        <v>99.11643211100099</v>
      </c>
    </row>
    <row r="36" spans="1:8" s="52" customFormat="1" ht="25.5">
      <c r="A36" s="65" t="s">
        <v>112</v>
      </c>
      <c r="B36" s="62">
        <v>20200</v>
      </c>
      <c r="C36" s="63">
        <f>C37+C38+C39+C40</f>
        <v>429291.2</v>
      </c>
      <c r="D36" s="63">
        <f>D37+D38+D39+D40</f>
        <v>313608.9</v>
      </c>
      <c r="E36" s="63">
        <f t="shared" si="6"/>
        <v>73.05272039119367</v>
      </c>
      <c r="F36" s="63">
        <f>F37+F38+F39+F40</f>
        <v>312586.4</v>
      </c>
      <c r="G36" s="42">
        <f t="shared" si="5"/>
        <v>1022.5</v>
      </c>
      <c r="H36" s="60">
        <f t="shared" si="1"/>
        <v>100.32710956074864</v>
      </c>
    </row>
    <row r="37" spans="1:8" s="52" customFormat="1" ht="12.75">
      <c r="A37" s="65" t="s">
        <v>113</v>
      </c>
      <c r="B37" s="62">
        <v>20201</v>
      </c>
      <c r="C37" s="63">
        <v>56344</v>
      </c>
      <c r="D37" s="63">
        <v>42584.2</v>
      </c>
      <c r="E37" s="63">
        <f t="shared" si="6"/>
        <v>75.57894363197501</v>
      </c>
      <c r="F37" s="63">
        <v>30033.9</v>
      </c>
      <c r="G37" s="42">
        <f t="shared" si="5"/>
        <v>12550.299999999996</v>
      </c>
      <c r="H37" s="63">
        <f t="shared" si="1"/>
        <v>141.7871138946324</v>
      </c>
    </row>
    <row r="38" spans="1:8" s="52" customFormat="1" ht="12.75">
      <c r="A38" s="65" t="s">
        <v>114</v>
      </c>
      <c r="B38" s="62">
        <v>20202</v>
      </c>
      <c r="C38" s="63">
        <v>42708.5</v>
      </c>
      <c r="D38" s="63">
        <v>33846.9</v>
      </c>
      <c r="E38" s="63">
        <f t="shared" si="6"/>
        <v>79.25096877670723</v>
      </c>
      <c r="F38" s="63">
        <v>37677.1</v>
      </c>
      <c r="G38" s="42">
        <f t="shared" si="5"/>
        <v>-3830.199999999997</v>
      </c>
      <c r="H38" s="63">
        <f t="shared" si="1"/>
        <v>89.83414328597478</v>
      </c>
    </row>
    <row r="39" spans="1:8" s="52" customFormat="1" ht="12.75">
      <c r="A39" s="65" t="s">
        <v>115</v>
      </c>
      <c r="B39" s="62">
        <v>20203</v>
      </c>
      <c r="C39" s="63">
        <v>329886.8</v>
      </c>
      <c r="D39" s="63">
        <v>236825.9</v>
      </c>
      <c r="E39" s="63">
        <f t="shared" si="6"/>
        <v>71.7900504051693</v>
      </c>
      <c r="F39" s="63">
        <v>244540</v>
      </c>
      <c r="G39" s="42">
        <f t="shared" si="5"/>
        <v>-7714.100000000006</v>
      </c>
      <c r="H39" s="63">
        <f t="shared" si="1"/>
        <v>96.84546495460864</v>
      </c>
    </row>
    <row r="40" spans="1:8" s="52" customFormat="1" ht="12.75">
      <c r="A40" s="65" t="s">
        <v>116</v>
      </c>
      <c r="B40" s="62">
        <v>20204</v>
      </c>
      <c r="C40" s="63">
        <v>351.9</v>
      </c>
      <c r="D40" s="63">
        <v>351.9</v>
      </c>
      <c r="E40" s="63">
        <f t="shared" si="6"/>
        <v>100</v>
      </c>
      <c r="F40" s="63">
        <v>335.4</v>
      </c>
      <c r="G40" s="42">
        <f t="shared" si="5"/>
        <v>16.5</v>
      </c>
      <c r="H40" s="63">
        <f t="shared" si="1"/>
        <v>104.91949910554561</v>
      </c>
    </row>
    <row r="41" spans="1:8" s="52" customFormat="1" ht="12.75">
      <c r="A41" s="65" t="s">
        <v>137</v>
      </c>
      <c r="B41" s="62">
        <v>21805</v>
      </c>
      <c r="C41" s="63">
        <v>0</v>
      </c>
      <c r="D41" s="63">
        <v>214.2</v>
      </c>
      <c r="E41" s="63">
        <v>0</v>
      </c>
      <c r="F41" s="63">
        <v>2722.7</v>
      </c>
      <c r="G41" s="42">
        <f t="shared" si="5"/>
        <v>-2508.5</v>
      </c>
      <c r="H41" s="63">
        <v>7.9</v>
      </c>
    </row>
    <row r="42" spans="1:8" s="52" customFormat="1" ht="12.75">
      <c r="A42" s="65" t="s">
        <v>138</v>
      </c>
      <c r="B42" s="62">
        <v>20700</v>
      </c>
      <c r="C42" s="63">
        <v>0</v>
      </c>
      <c r="D42" s="63">
        <v>0</v>
      </c>
      <c r="E42" s="63">
        <v>0</v>
      </c>
      <c r="F42" s="63">
        <v>50</v>
      </c>
      <c r="G42" s="42">
        <f t="shared" si="5"/>
        <v>-50</v>
      </c>
      <c r="H42" s="63">
        <v>0</v>
      </c>
    </row>
    <row r="43" spans="1:8" s="52" customFormat="1" ht="25.5">
      <c r="A43" s="65" t="s">
        <v>139</v>
      </c>
      <c r="B43" s="62">
        <v>21900</v>
      </c>
      <c r="C43" s="63">
        <v>0</v>
      </c>
      <c r="D43" s="63">
        <v>-1296.6</v>
      </c>
      <c r="E43" s="60">
        <v>0</v>
      </c>
      <c r="F43" s="63">
        <v>-46.6</v>
      </c>
      <c r="G43" s="42">
        <f t="shared" si="5"/>
        <v>-1250</v>
      </c>
      <c r="H43" s="63">
        <v>0</v>
      </c>
    </row>
    <row r="44" spans="1:8" s="52" customFormat="1" ht="14.25">
      <c r="A44" s="69" t="s">
        <v>117</v>
      </c>
      <c r="B44" s="70">
        <v>85000</v>
      </c>
      <c r="C44" s="71">
        <f>C3+C35</f>
        <v>726685.2</v>
      </c>
      <c r="D44" s="71">
        <f>D3+D35</f>
        <v>540913.2</v>
      </c>
      <c r="E44" s="71">
        <f>D44/C44*100</f>
        <v>74.43569787853117</v>
      </c>
      <c r="F44" s="72">
        <f>F3+F35</f>
        <v>534557.4</v>
      </c>
      <c r="G44" s="73">
        <f t="shared" si="5"/>
        <v>6355.79999999993</v>
      </c>
      <c r="H44" s="72">
        <f t="shared" si="1"/>
        <v>101.18898363393716</v>
      </c>
    </row>
    <row r="45" spans="1:8" s="43" customFormat="1" ht="12.75">
      <c r="A45" s="46" t="s">
        <v>2</v>
      </c>
      <c r="B45" s="47"/>
      <c r="C45" s="48"/>
      <c r="D45" s="48"/>
      <c r="E45" s="48"/>
      <c r="F45" s="48"/>
      <c r="G45" s="49"/>
      <c r="H45" s="48"/>
    </row>
    <row r="46" spans="1:8" s="43" customFormat="1" ht="12.75">
      <c r="A46" s="44" t="s">
        <v>3</v>
      </c>
      <c r="B46" s="45" t="s">
        <v>4</v>
      </c>
      <c r="C46" s="50">
        <f>SUM(C47:C54)</f>
        <v>60717.1</v>
      </c>
      <c r="D46" s="50">
        <f>SUM(D47:D54)</f>
        <v>43651.1</v>
      </c>
      <c r="E46" s="50">
        <f>D46/C46*100</f>
        <v>71.89259697844594</v>
      </c>
      <c r="F46" s="50">
        <f>SUM(F47:F54)</f>
        <v>42111.600000000006</v>
      </c>
      <c r="G46" s="50">
        <f>SUM(G47:G54)</f>
        <v>1539.4999999999968</v>
      </c>
      <c r="H46" s="50">
        <f>D46/F46*100</f>
        <v>103.65576230777268</v>
      </c>
    </row>
    <row r="47" spans="1:8" s="43" customFormat="1" ht="42" customHeight="1">
      <c r="A47" s="40" t="s">
        <v>120</v>
      </c>
      <c r="B47" s="41" t="s">
        <v>121</v>
      </c>
      <c r="C47" s="42">
        <v>1940.5</v>
      </c>
      <c r="D47" s="42">
        <v>1361.1</v>
      </c>
      <c r="E47" s="42">
        <f>D47/C47*100</f>
        <v>70.14171605256377</v>
      </c>
      <c r="F47" s="42">
        <v>1196</v>
      </c>
      <c r="G47" s="42">
        <f>SUM(D47-F47)</f>
        <v>165.0999999999999</v>
      </c>
      <c r="H47" s="51">
        <f>D47/F47*100</f>
        <v>113.80434782608695</v>
      </c>
    </row>
    <row r="48" spans="1:8" ht="51">
      <c r="A48" s="4" t="s">
        <v>5</v>
      </c>
      <c r="B48" s="8" t="s">
        <v>6</v>
      </c>
      <c r="C48" s="13">
        <v>5239.3</v>
      </c>
      <c r="D48" s="13">
        <v>3763.5</v>
      </c>
      <c r="E48" s="42">
        <f aca="true" t="shared" si="7" ref="E48:E54">D48/C48*100</f>
        <v>71.83211497719161</v>
      </c>
      <c r="F48" s="13">
        <v>3437.1</v>
      </c>
      <c r="G48" s="42">
        <f aca="true" t="shared" si="8" ref="G48:G54">SUM(D48-F48)</f>
        <v>326.4000000000001</v>
      </c>
      <c r="H48" s="51">
        <f aca="true" t="shared" si="9" ref="H48:H56">D48/F48*100</f>
        <v>109.4963777603212</v>
      </c>
    </row>
    <row r="49" spans="1:8" ht="51">
      <c r="A49" s="4" t="s">
        <v>7</v>
      </c>
      <c r="B49" s="8" t="s">
        <v>8</v>
      </c>
      <c r="C49" s="13">
        <v>27432.2</v>
      </c>
      <c r="D49" s="13">
        <v>20059.1</v>
      </c>
      <c r="E49" s="42">
        <f t="shared" si="7"/>
        <v>73.12246192430793</v>
      </c>
      <c r="F49" s="13">
        <v>19481.7</v>
      </c>
      <c r="G49" s="42">
        <f t="shared" si="8"/>
        <v>577.3999999999978</v>
      </c>
      <c r="H49" s="51">
        <f t="shared" si="9"/>
        <v>102.96380705995882</v>
      </c>
    </row>
    <row r="50" spans="1:8" ht="12.75">
      <c r="A50" s="4" t="s">
        <v>70</v>
      </c>
      <c r="B50" s="14" t="s">
        <v>71</v>
      </c>
      <c r="C50" s="13">
        <v>29.2</v>
      </c>
      <c r="D50" s="13">
        <v>29.2</v>
      </c>
      <c r="E50" s="42">
        <f t="shared" si="7"/>
        <v>100</v>
      </c>
      <c r="F50" s="13">
        <v>0</v>
      </c>
      <c r="G50" s="42">
        <f t="shared" si="8"/>
        <v>29.2</v>
      </c>
      <c r="H50" s="51" t="s">
        <v>132</v>
      </c>
    </row>
    <row r="51" spans="1:8" ht="38.25">
      <c r="A51" s="4" t="s">
        <v>9</v>
      </c>
      <c r="B51" s="8" t="s">
        <v>10</v>
      </c>
      <c r="C51" s="13">
        <v>10591.3</v>
      </c>
      <c r="D51" s="13">
        <v>7985.4</v>
      </c>
      <c r="E51" s="42">
        <f t="shared" si="7"/>
        <v>75.39584375855655</v>
      </c>
      <c r="F51" s="13">
        <v>7793.3</v>
      </c>
      <c r="G51" s="42">
        <f t="shared" si="8"/>
        <v>192.09999999999945</v>
      </c>
      <c r="H51" s="51">
        <f t="shared" si="9"/>
        <v>102.46493783121397</v>
      </c>
    </row>
    <row r="52" spans="1:8" ht="12.75">
      <c r="A52" s="4" t="s">
        <v>134</v>
      </c>
      <c r="B52" s="14" t="s">
        <v>133</v>
      </c>
      <c r="C52" s="13">
        <v>400</v>
      </c>
      <c r="D52" s="13">
        <v>324.4</v>
      </c>
      <c r="E52" s="42">
        <f t="shared" si="7"/>
        <v>81.1</v>
      </c>
      <c r="F52" s="13">
        <v>0</v>
      </c>
      <c r="G52" s="42">
        <f t="shared" si="8"/>
        <v>324.4</v>
      </c>
      <c r="H52" s="51" t="s">
        <v>132</v>
      </c>
    </row>
    <row r="53" spans="1:8" ht="12.75">
      <c r="A53" s="4" t="s">
        <v>11</v>
      </c>
      <c r="B53" s="9" t="s">
        <v>51</v>
      </c>
      <c r="C53" s="13">
        <v>404.1</v>
      </c>
      <c r="D53" s="13">
        <v>0</v>
      </c>
      <c r="E53" s="42">
        <f t="shared" si="7"/>
        <v>0</v>
      </c>
      <c r="F53" s="13">
        <v>0</v>
      </c>
      <c r="G53" s="42">
        <f t="shared" si="8"/>
        <v>0</v>
      </c>
      <c r="H53" s="51" t="s">
        <v>132</v>
      </c>
    </row>
    <row r="54" spans="1:8" ht="12.75">
      <c r="A54" s="4" t="s">
        <v>12</v>
      </c>
      <c r="B54" s="9" t="s">
        <v>54</v>
      </c>
      <c r="C54" s="13">
        <v>14680.5</v>
      </c>
      <c r="D54" s="13">
        <v>10128.4</v>
      </c>
      <c r="E54" s="42">
        <f t="shared" si="7"/>
        <v>68.99220053812881</v>
      </c>
      <c r="F54" s="13">
        <v>10203.5</v>
      </c>
      <c r="G54" s="42">
        <f t="shared" si="8"/>
        <v>-75.10000000000036</v>
      </c>
      <c r="H54" s="51">
        <f t="shared" si="9"/>
        <v>99.26397804674866</v>
      </c>
    </row>
    <row r="55" spans="1:8" ht="12.75">
      <c r="A55" s="16" t="s">
        <v>80</v>
      </c>
      <c r="B55" s="27" t="s">
        <v>77</v>
      </c>
      <c r="C55" s="30">
        <f>SUM(C56:C56)</f>
        <v>50</v>
      </c>
      <c r="D55" s="30">
        <f>SUM(D56:D56)</f>
        <v>50</v>
      </c>
      <c r="E55" s="30">
        <f aca="true" t="shared" si="10" ref="E55:E64">D55/C55*100</f>
        <v>100</v>
      </c>
      <c r="F55" s="30">
        <f>SUM(F56:F56)</f>
        <v>30.5</v>
      </c>
      <c r="G55" s="30">
        <f>SUM(G56:G56)</f>
        <v>19.5</v>
      </c>
      <c r="H55" s="30">
        <f t="shared" si="9"/>
        <v>163.9344262295082</v>
      </c>
    </row>
    <row r="56" spans="1:8" ht="12.75">
      <c r="A56" s="4" t="s">
        <v>79</v>
      </c>
      <c r="B56" s="26" t="s">
        <v>78</v>
      </c>
      <c r="C56" s="13">
        <v>50</v>
      </c>
      <c r="D56" s="13">
        <v>50</v>
      </c>
      <c r="E56" s="13">
        <f t="shared" si="10"/>
        <v>100</v>
      </c>
      <c r="F56" s="13">
        <v>30.5</v>
      </c>
      <c r="G56" s="13">
        <f>SUM(D56-F56)</f>
        <v>19.5</v>
      </c>
      <c r="H56" s="51">
        <f t="shared" si="9"/>
        <v>163.9344262295082</v>
      </c>
    </row>
    <row r="57" spans="1:8" s="18" customFormat="1" ht="25.5">
      <c r="A57" s="16" t="s">
        <v>13</v>
      </c>
      <c r="B57" s="17" t="s">
        <v>14</v>
      </c>
      <c r="C57" s="30">
        <f>SUM(C58:C58)</f>
        <v>350</v>
      </c>
      <c r="D57" s="30">
        <f>SUM(D58:D58)</f>
        <v>210</v>
      </c>
      <c r="E57" s="30">
        <f t="shared" si="10"/>
        <v>60</v>
      </c>
      <c r="F57" s="30">
        <f>SUM(F58:F58)</f>
        <v>18.5</v>
      </c>
      <c r="G57" s="30">
        <f>SUM(G58:G58)</f>
        <v>191.5</v>
      </c>
      <c r="H57" s="30">
        <f aca="true" t="shared" si="11" ref="H57:H92">D57/F57*100</f>
        <v>1135.135135135135</v>
      </c>
    </row>
    <row r="58" spans="1:8" ht="38.25">
      <c r="A58" s="4" t="s">
        <v>55</v>
      </c>
      <c r="B58" s="9" t="s">
        <v>15</v>
      </c>
      <c r="C58" s="13">
        <v>350</v>
      </c>
      <c r="D58" s="13">
        <v>210</v>
      </c>
      <c r="E58" s="13">
        <f t="shared" si="10"/>
        <v>60</v>
      </c>
      <c r="F58" s="13">
        <v>18.5</v>
      </c>
      <c r="G58" s="13">
        <f>SUM(D58-F58)</f>
        <v>191.5</v>
      </c>
      <c r="H58" s="51">
        <f t="shared" si="11"/>
        <v>1135.135135135135</v>
      </c>
    </row>
    <row r="59" spans="1:8" s="18" customFormat="1" ht="12.75">
      <c r="A59" s="16" t="s">
        <v>16</v>
      </c>
      <c r="B59" s="17" t="s">
        <v>17</v>
      </c>
      <c r="C59" s="30">
        <f>SUM(C60:C63)</f>
        <v>22206.4</v>
      </c>
      <c r="D59" s="30">
        <f>SUM(D60:D63)</f>
        <v>7165.7</v>
      </c>
      <c r="E59" s="30">
        <f t="shared" si="10"/>
        <v>32.26862526118596</v>
      </c>
      <c r="F59" s="30">
        <f>SUM(F60:F63)</f>
        <v>9933.4</v>
      </c>
      <c r="G59" s="30">
        <f>SUM(G60:G63)</f>
        <v>-2767.7</v>
      </c>
      <c r="H59" s="30">
        <f t="shared" si="11"/>
        <v>72.13743531922606</v>
      </c>
    </row>
    <row r="60" spans="1:8" s="18" customFormat="1" ht="12.75">
      <c r="A60" s="33" t="s">
        <v>122</v>
      </c>
      <c r="B60" s="34" t="s">
        <v>123</v>
      </c>
      <c r="C60" s="35">
        <v>200</v>
      </c>
      <c r="D60" s="35">
        <v>200</v>
      </c>
      <c r="E60" s="35">
        <f t="shared" si="10"/>
        <v>100</v>
      </c>
      <c r="F60" s="35">
        <v>199.7</v>
      </c>
      <c r="G60" s="13">
        <f>SUM(D60-F60)</f>
        <v>0.30000000000001137</v>
      </c>
      <c r="H60" s="51">
        <f t="shared" si="11"/>
        <v>100.15022533800702</v>
      </c>
    </row>
    <row r="61" spans="1:8" ht="12.75">
      <c r="A61" s="4" t="s">
        <v>18</v>
      </c>
      <c r="B61" s="8" t="s">
        <v>19</v>
      </c>
      <c r="C61" s="13">
        <v>5200</v>
      </c>
      <c r="D61" s="13">
        <v>3810.3</v>
      </c>
      <c r="E61" s="35">
        <f t="shared" si="10"/>
        <v>73.275</v>
      </c>
      <c r="F61" s="13">
        <v>3311.8</v>
      </c>
      <c r="G61" s="13">
        <f>SUM(D61-F61)</f>
        <v>498.5</v>
      </c>
      <c r="H61" s="51">
        <f t="shared" si="11"/>
        <v>115.05223745395253</v>
      </c>
    </row>
    <row r="62" spans="1:8" ht="12.75">
      <c r="A62" s="4" t="s">
        <v>119</v>
      </c>
      <c r="B62" s="9" t="s">
        <v>53</v>
      </c>
      <c r="C62" s="13">
        <v>15774.4</v>
      </c>
      <c r="D62" s="13">
        <v>3148.2</v>
      </c>
      <c r="E62" s="35">
        <f t="shared" si="10"/>
        <v>19.957652905974236</v>
      </c>
      <c r="F62" s="13">
        <v>6421.9</v>
      </c>
      <c r="G62" s="13">
        <f>SUM(D62-F62)</f>
        <v>-3273.7</v>
      </c>
      <c r="H62" s="51">
        <f t="shared" si="11"/>
        <v>49.022874850122236</v>
      </c>
    </row>
    <row r="63" spans="1:8" ht="12.75">
      <c r="A63" s="4" t="s">
        <v>20</v>
      </c>
      <c r="B63" s="8" t="s">
        <v>21</v>
      </c>
      <c r="C63" s="13">
        <v>1032</v>
      </c>
      <c r="D63" s="13">
        <v>7.2</v>
      </c>
      <c r="E63" s="35">
        <f t="shared" si="10"/>
        <v>0.6976744186046512</v>
      </c>
      <c r="F63" s="13">
        <v>0</v>
      </c>
      <c r="G63" s="13">
        <f>SUM(D63-F63)</f>
        <v>7.2</v>
      </c>
      <c r="H63" s="51" t="s">
        <v>132</v>
      </c>
    </row>
    <row r="64" spans="1:8" s="18" customFormat="1" ht="12.75">
      <c r="A64" s="16" t="s">
        <v>22</v>
      </c>
      <c r="B64" s="17" t="s">
        <v>23</v>
      </c>
      <c r="C64" s="30">
        <f>SUM(C65:C67)</f>
        <v>10199.7</v>
      </c>
      <c r="D64" s="30">
        <f>SUM(D65:D67)</f>
        <v>6911</v>
      </c>
      <c r="E64" s="30">
        <f t="shared" si="10"/>
        <v>67.75689481063168</v>
      </c>
      <c r="F64" s="30">
        <f>SUM(F65:F67)</f>
        <v>40871.4</v>
      </c>
      <c r="G64" s="30">
        <f>SUM(G65:G67)</f>
        <v>-33960.40000000001</v>
      </c>
      <c r="H64" s="30">
        <f t="shared" si="11"/>
        <v>16.909134504812656</v>
      </c>
    </row>
    <row r="65" spans="1:8" ht="12.75">
      <c r="A65" s="4" t="s">
        <v>68</v>
      </c>
      <c r="B65" s="14" t="s">
        <v>67</v>
      </c>
      <c r="C65" s="13">
        <v>125</v>
      </c>
      <c r="D65" s="13">
        <v>72.7</v>
      </c>
      <c r="E65" s="13">
        <f aca="true" t="shared" si="12" ref="E65:E92">D65/C65*100</f>
        <v>58.160000000000004</v>
      </c>
      <c r="F65" s="13">
        <v>90.5</v>
      </c>
      <c r="G65" s="13">
        <f>SUM(D65-F65)</f>
        <v>-17.799999999999997</v>
      </c>
      <c r="H65" s="51">
        <f t="shared" si="11"/>
        <v>80.33149171270718</v>
      </c>
    </row>
    <row r="66" spans="1:8" ht="12.75">
      <c r="A66" s="4" t="s">
        <v>24</v>
      </c>
      <c r="B66" s="8" t="s">
        <v>25</v>
      </c>
      <c r="C66" s="13">
        <v>760</v>
      </c>
      <c r="D66" s="13">
        <v>96</v>
      </c>
      <c r="E66" s="13">
        <f t="shared" si="12"/>
        <v>12.631578947368421</v>
      </c>
      <c r="F66" s="13">
        <v>34212.8</v>
      </c>
      <c r="G66" s="13">
        <f>SUM(D66-F66)</f>
        <v>-34116.8</v>
      </c>
      <c r="H66" s="51">
        <f t="shared" si="11"/>
        <v>0.28059673572464106</v>
      </c>
    </row>
    <row r="67" spans="1:8" ht="25.5">
      <c r="A67" s="4" t="s">
        <v>82</v>
      </c>
      <c r="B67" s="14" t="s">
        <v>72</v>
      </c>
      <c r="C67" s="13">
        <v>9314.7</v>
      </c>
      <c r="D67" s="13">
        <v>6742.3</v>
      </c>
      <c r="E67" s="13">
        <f t="shared" si="12"/>
        <v>72.38343693301985</v>
      </c>
      <c r="F67" s="13">
        <v>6568.1</v>
      </c>
      <c r="G67" s="13">
        <f>SUM(D67-F67)</f>
        <v>174.19999999999982</v>
      </c>
      <c r="H67" s="51">
        <f t="shared" si="11"/>
        <v>102.65221296874284</v>
      </c>
    </row>
    <row r="68" spans="1:8" ht="12.75">
      <c r="A68" s="16" t="s">
        <v>73</v>
      </c>
      <c r="B68" s="25" t="s">
        <v>74</v>
      </c>
      <c r="C68" s="30">
        <f>SUM(C69:C69)</f>
        <v>411</v>
      </c>
      <c r="D68" s="30">
        <f>SUM(D69:D69)</f>
        <v>91.5</v>
      </c>
      <c r="E68" s="30">
        <f>D68/C68*100</f>
        <v>22.26277372262774</v>
      </c>
      <c r="F68" s="30">
        <f>SUM(F69:F69)</f>
        <v>207.9</v>
      </c>
      <c r="G68" s="30">
        <f>SUM(G69:G69)</f>
        <v>-116.4</v>
      </c>
      <c r="H68" s="30">
        <f t="shared" si="11"/>
        <v>44.01154401154401</v>
      </c>
    </row>
    <row r="69" spans="1:8" ht="12.75">
      <c r="A69" s="4" t="s">
        <v>76</v>
      </c>
      <c r="B69" s="14" t="s">
        <v>75</v>
      </c>
      <c r="C69" s="13">
        <v>411</v>
      </c>
      <c r="D69" s="13">
        <v>91.5</v>
      </c>
      <c r="E69" s="13">
        <f>D69/C69*100</f>
        <v>22.26277372262774</v>
      </c>
      <c r="F69" s="13">
        <v>207.9</v>
      </c>
      <c r="G69" s="13">
        <f>SUM(D69-F69)</f>
        <v>-116.4</v>
      </c>
      <c r="H69" s="51">
        <f t="shared" si="11"/>
        <v>44.01154401154401</v>
      </c>
    </row>
    <row r="70" spans="1:8" s="18" customFormat="1" ht="12.75">
      <c r="A70" s="16" t="s">
        <v>26</v>
      </c>
      <c r="B70" s="17" t="s">
        <v>27</v>
      </c>
      <c r="C70" s="30">
        <f>SUM(C71:C75)</f>
        <v>507267.50000000006</v>
      </c>
      <c r="D70" s="30">
        <f>SUM(D71:D75)</f>
        <v>349958.79999999993</v>
      </c>
      <c r="E70" s="30">
        <f t="shared" si="12"/>
        <v>68.98900481501376</v>
      </c>
      <c r="F70" s="30">
        <f>SUM(F71:F75)</f>
        <v>335006.3</v>
      </c>
      <c r="G70" s="30">
        <f>D70-F70</f>
        <v>14952.499999999942</v>
      </c>
      <c r="H70" s="30">
        <f t="shared" si="11"/>
        <v>104.46334889821473</v>
      </c>
    </row>
    <row r="71" spans="1:8" ht="12.75">
      <c r="A71" s="4" t="s">
        <v>28</v>
      </c>
      <c r="B71" s="8" t="s">
        <v>29</v>
      </c>
      <c r="C71" s="13">
        <v>138457.1</v>
      </c>
      <c r="D71" s="13">
        <v>99612.9</v>
      </c>
      <c r="E71" s="13">
        <f t="shared" si="12"/>
        <v>71.94495623554154</v>
      </c>
      <c r="F71" s="13">
        <v>92212.3</v>
      </c>
      <c r="G71" s="13">
        <f>SUM(D71-F71)</f>
        <v>7400.599999999991</v>
      </c>
      <c r="H71" s="51">
        <f t="shared" si="11"/>
        <v>108.0256104662827</v>
      </c>
    </row>
    <row r="72" spans="1:8" ht="12.75">
      <c r="A72" s="4" t="s">
        <v>30</v>
      </c>
      <c r="B72" s="8" t="s">
        <v>31</v>
      </c>
      <c r="C72" s="13">
        <v>290433.3</v>
      </c>
      <c r="D72" s="13">
        <v>193588.8</v>
      </c>
      <c r="E72" s="13">
        <f t="shared" si="12"/>
        <v>66.65516660796128</v>
      </c>
      <c r="F72" s="13">
        <v>192299.1</v>
      </c>
      <c r="G72" s="13">
        <f>SUM(D72-F72)</f>
        <v>1289.6999999999825</v>
      </c>
      <c r="H72" s="51">
        <f>D72/F72*100</f>
        <v>100.67067396571278</v>
      </c>
    </row>
    <row r="73" spans="1:8" ht="17.25" customHeight="1">
      <c r="A73" s="4" t="s">
        <v>124</v>
      </c>
      <c r="B73" s="14" t="s">
        <v>125</v>
      </c>
      <c r="C73" s="13">
        <v>63449.7</v>
      </c>
      <c r="D73" s="13">
        <v>45861.3</v>
      </c>
      <c r="E73" s="13">
        <f t="shared" si="12"/>
        <v>72.27977437245568</v>
      </c>
      <c r="F73" s="13">
        <v>36253.6</v>
      </c>
      <c r="G73" s="13">
        <f>SUM(D73-F73)</f>
        <v>9607.700000000004</v>
      </c>
      <c r="H73" s="51">
        <f>D73/F73*100</f>
        <v>126.50136813999163</v>
      </c>
    </row>
    <row r="74" spans="1:8" ht="12.75">
      <c r="A74" s="36" t="s">
        <v>126</v>
      </c>
      <c r="B74" s="14" t="s">
        <v>32</v>
      </c>
      <c r="C74" s="13">
        <v>1257.2</v>
      </c>
      <c r="D74" s="13">
        <v>1140.1</v>
      </c>
      <c r="E74" s="13">
        <f t="shared" si="12"/>
        <v>90.68565065224307</v>
      </c>
      <c r="F74" s="13">
        <v>1451.7</v>
      </c>
      <c r="G74" s="13">
        <f>SUM(D74-F74)</f>
        <v>-311.60000000000014</v>
      </c>
      <c r="H74" s="51">
        <f>D74/F74*100</f>
        <v>78.53551009161671</v>
      </c>
    </row>
    <row r="75" spans="1:8" ht="12.75">
      <c r="A75" s="4" t="s">
        <v>33</v>
      </c>
      <c r="B75" s="26" t="s">
        <v>34</v>
      </c>
      <c r="C75" s="13">
        <v>13670.2</v>
      </c>
      <c r="D75" s="13">
        <v>9755.7</v>
      </c>
      <c r="E75" s="13">
        <f t="shared" si="12"/>
        <v>71.36472034059487</v>
      </c>
      <c r="F75" s="13">
        <v>12789.6</v>
      </c>
      <c r="G75" s="13">
        <f>SUM(D75-F75)</f>
        <v>-3033.8999999999996</v>
      </c>
      <c r="H75" s="51">
        <f>D75/F75*100</f>
        <v>76.27838243572903</v>
      </c>
    </row>
    <row r="76" spans="1:8" s="18" customFormat="1" ht="12.75">
      <c r="A76" s="16" t="s">
        <v>56</v>
      </c>
      <c r="B76" s="17" t="s">
        <v>35</v>
      </c>
      <c r="C76" s="30">
        <f>SUM(C77:C78)</f>
        <v>58594.100000000006</v>
      </c>
      <c r="D76" s="30">
        <f>SUM(D77:D78)</f>
        <v>43918.100000000006</v>
      </c>
      <c r="E76" s="30">
        <f t="shared" si="12"/>
        <v>74.95310961342524</v>
      </c>
      <c r="F76" s="30">
        <f>SUM(F77:F78)</f>
        <v>33580.9</v>
      </c>
      <c r="G76" s="30">
        <f>SUM(G77:G78)</f>
        <v>10337.200000000004</v>
      </c>
      <c r="H76" s="30">
        <f t="shared" si="11"/>
        <v>130.78297484582012</v>
      </c>
    </row>
    <row r="77" spans="1:8" ht="12.75">
      <c r="A77" s="4" t="s">
        <v>36</v>
      </c>
      <c r="B77" s="8" t="s">
        <v>37</v>
      </c>
      <c r="C77" s="13">
        <v>43735.3</v>
      </c>
      <c r="D77" s="13">
        <v>33446.4</v>
      </c>
      <c r="E77" s="13">
        <f t="shared" si="12"/>
        <v>76.47460975459182</v>
      </c>
      <c r="F77" s="13">
        <v>26284.1</v>
      </c>
      <c r="G77" s="13">
        <f>SUM(D77-F77)</f>
        <v>7162.300000000003</v>
      </c>
      <c r="H77" s="51">
        <f t="shared" si="11"/>
        <v>127.24955391282182</v>
      </c>
    </row>
    <row r="78" spans="1:8" ht="18" customHeight="1">
      <c r="A78" s="4" t="s">
        <v>57</v>
      </c>
      <c r="B78" s="9" t="s">
        <v>38</v>
      </c>
      <c r="C78" s="13">
        <v>14858.8</v>
      </c>
      <c r="D78" s="13">
        <v>10471.7</v>
      </c>
      <c r="E78" s="13">
        <f t="shared" si="12"/>
        <v>70.47473551027001</v>
      </c>
      <c r="F78" s="13">
        <v>7296.8</v>
      </c>
      <c r="G78" s="13">
        <f>SUM(D78-F78)</f>
        <v>3174.9000000000005</v>
      </c>
      <c r="H78" s="51">
        <f>D78/F78*100</f>
        <v>143.51085407301832</v>
      </c>
    </row>
    <row r="79" spans="1:8" s="18" customFormat="1" ht="12.75">
      <c r="A79" s="16" t="s">
        <v>39</v>
      </c>
      <c r="B79" s="17" t="s">
        <v>40</v>
      </c>
      <c r="C79" s="30">
        <f>SUM(C80:C83)</f>
        <v>49967.299999999996</v>
      </c>
      <c r="D79" s="30">
        <f>SUM(D80:D83)</f>
        <v>37678.299999999996</v>
      </c>
      <c r="E79" s="30">
        <f t="shared" si="12"/>
        <v>75.40591546871653</v>
      </c>
      <c r="F79" s="30">
        <f>SUM(F80:F83)</f>
        <v>41064.9</v>
      </c>
      <c r="G79" s="30">
        <f>SUM(G80:G83)</f>
        <v>-3386.6000000000004</v>
      </c>
      <c r="H79" s="30">
        <f t="shared" si="11"/>
        <v>91.7530543115897</v>
      </c>
    </row>
    <row r="80" spans="1:8" ht="12.75">
      <c r="A80" s="4" t="s">
        <v>41</v>
      </c>
      <c r="B80" s="8">
        <v>1001</v>
      </c>
      <c r="C80" s="13">
        <v>4762.2</v>
      </c>
      <c r="D80" s="13">
        <v>3556.8</v>
      </c>
      <c r="E80" s="13">
        <f t="shared" si="12"/>
        <v>74.68816933350134</v>
      </c>
      <c r="F80" s="13">
        <v>3165.7</v>
      </c>
      <c r="G80" s="13">
        <f>SUM(D80-F80)</f>
        <v>391.10000000000036</v>
      </c>
      <c r="H80" s="51">
        <f t="shared" si="11"/>
        <v>112.35429762769688</v>
      </c>
    </row>
    <row r="81" spans="1:8" ht="12.75">
      <c r="A81" s="4" t="s">
        <v>42</v>
      </c>
      <c r="B81" s="8" t="s">
        <v>43</v>
      </c>
      <c r="C81" s="13">
        <v>8116.7</v>
      </c>
      <c r="D81" s="13">
        <v>6594.3</v>
      </c>
      <c r="E81" s="13">
        <f t="shared" si="12"/>
        <v>81.2436088558158</v>
      </c>
      <c r="F81" s="13">
        <v>8217.2</v>
      </c>
      <c r="G81" s="13">
        <f>SUM(D81-F81)</f>
        <v>-1622.9000000000005</v>
      </c>
      <c r="H81" s="51">
        <f>D81/F81*100</f>
        <v>80.24996349121355</v>
      </c>
    </row>
    <row r="82" spans="1:8" ht="15.75" customHeight="1">
      <c r="A82" s="4" t="s">
        <v>44</v>
      </c>
      <c r="B82" s="8" t="s">
        <v>45</v>
      </c>
      <c r="C82" s="13">
        <v>32804.7</v>
      </c>
      <c r="D82" s="13">
        <v>24939</v>
      </c>
      <c r="E82" s="13">
        <f t="shared" si="12"/>
        <v>76.02264309687332</v>
      </c>
      <c r="F82" s="13">
        <v>29454.5</v>
      </c>
      <c r="G82" s="13">
        <f>SUM(D82-F82)</f>
        <v>-4515.5</v>
      </c>
      <c r="H82" s="51">
        <f>D82/F82*100</f>
        <v>84.66957510736898</v>
      </c>
    </row>
    <row r="83" spans="1:8" ht="14.25" customHeight="1">
      <c r="A83" s="4" t="s">
        <v>46</v>
      </c>
      <c r="B83" s="14">
        <v>1006</v>
      </c>
      <c r="C83" s="13">
        <v>4283.7</v>
      </c>
      <c r="D83" s="13">
        <v>2588.2</v>
      </c>
      <c r="E83" s="13">
        <f t="shared" si="12"/>
        <v>60.41973060671849</v>
      </c>
      <c r="F83" s="13">
        <v>227.5</v>
      </c>
      <c r="G83" s="13">
        <f>SUM(D83-F83)</f>
        <v>2360.7</v>
      </c>
      <c r="H83" s="51">
        <f>D83/F83*100</f>
        <v>1137.6703296703295</v>
      </c>
    </row>
    <row r="84" spans="1:8" s="18" customFormat="1" ht="12.75">
      <c r="A84" s="16" t="s">
        <v>58</v>
      </c>
      <c r="B84" s="19" t="s">
        <v>47</v>
      </c>
      <c r="C84" s="30">
        <f>SUM(C85:C86)</f>
        <v>14004.599999999999</v>
      </c>
      <c r="D84" s="30">
        <f>SUM(D85:D86)</f>
        <v>10044.8</v>
      </c>
      <c r="E84" s="30">
        <f t="shared" si="12"/>
        <v>71.72500464133213</v>
      </c>
      <c r="F84" s="30">
        <f>SUM(F85:F86)</f>
        <v>10215.6</v>
      </c>
      <c r="G84" s="30">
        <f>SUM(G85:G86)</f>
        <v>-170.79999999999973</v>
      </c>
      <c r="H84" s="30">
        <f t="shared" si="11"/>
        <v>98.32804730020752</v>
      </c>
    </row>
    <row r="85" spans="1:8" ht="12.75">
      <c r="A85" s="4" t="s">
        <v>59</v>
      </c>
      <c r="B85" s="9" t="s">
        <v>48</v>
      </c>
      <c r="C85" s="13">
        <v>12568.8</v>
      </c>
      <c r="D85" s="13">
        <v>9059</v>
      </c>
      <c r="E85" s="13">
        <f t="shared" si="12"/>
        <v>72.07529756221756</v>
      </c>
      <c r="F85" s="13">
        <v>9208.4</v>
      </c>
      <c r="G85" s="13">
        <f>SUM(D85-F85)</f>
        <v>-149.39999999999964</v>
      </c>
      <c r="H85" s="51">
        <f t="shared" si="11"/>
        <v>98.37756830719778</v>
      </c>
    </row>
    <row r="86" spans="1:8" ht="12.75">
      <c r="A86" s="4" t="s">
        <v>69</v>
      </c>
      <c r="B86" s="26">
        <v>1105</v>
      </c>
      <c r="C86" s="13">
        <v>1435.8</v>
      </c>
      <c r="D86" s="13">
        <v>985.8</v>
      </c>
      <c r="E86" s="13">
        <f t="shared" si="12"/>
        <v>68.65858754701212</v>
      </c>
      <c r="F86" s="13">
        <v>1007.2</v>
      </c>
      <c r="G86" s="13">
        <f>SUM(D86-F86)</f>
        <v>-21.40000000000009</v>
      </c>
      <c r="H86" s="51">
        <f>D86/F86*100</f>
        <v>97.8752978554408</v>
      </c>
    </row>
    <row r="87" spans="1:8" s="18" customFormat="1" ht="25.5">
      <c r="A87" s="16" t="s">
        <v>52</v>
      </c>
      <c r="B87" s="19" t="s">
        <v>60</v>
      </c>
      <c r="C87" s="30">
        <f>SUM(C88:C88)</f>
        <v>5000</v>
      </c>
      <c r="D87" s="30">
        <f>SUM(D88:D88)</f>
        <v>1471.4</v>
      </c>
      <c r="E87" s="30">
        <f t="shared" si="12"/>
        <v>29.428000000000004</v>
      </c>
      <c r="F87" s="30">
        <f>SUM(F88:F88)</f>
        <v>453.3</v>
      </c>
      <c r="G87" s="30">
        <f>SUM(G88:G88)</f>
        <v>1018.1000000000001</v>
      </c>
      <c r="H87" s="30">
        <f t="shared" si="11"/>
        <v>324.5973968674167</v>
      </c>
    </row>
    <row r="88" spans="1:8" ht="25.5">
      <c r="A88" s="4" t="s">
        <v>118</v>
      </c>
      <c r="B88" s="9" t="s">
        <v>61</v>
      </c>
      <c r="C88" s="13">
        <v>5000</v>
      </c>
      <c r="D88" s="13">
        <v>1471.4</v>
      </c>
      <c r="E88" s="13">
        <f t="shared" si="12"/>
        <v>29.428000000000004</v>
      </c>
      <c r="F88" s="13">
        <v>453.3</v>
      </c>
      <c r="G88" s="13">
        <f>SUM(D88-F88)</f>
        <v>1018.1000000000001</v>
      </c>
      <c r="H88" s="51">
        <f t="shared" si="11"/>
        <v>324.5973968674167</v>
      </c>
    </row>
    <row r="89" spans="1:8" s="18" customFormat="1" ht="38.25">
      <c r="A89" s="16" t="s">
        <v>81</v>
      </c>
      <c r="B89" s="19" t="s">
        <v>62</v>
      </c>
      <c r="C89" s="30">
        <f>SUM(C90:C91)</f>
        <v>33142.3</v>
      </c>
      <c r="D89" s="30">
        <f>SUM(D90:D91)</f>
        <v>25557.9</v>
      </c>
      <c r="E89" s="30">
        <f t="shared" si="12"/>
        <v>77.11564978894042</v>
      </c>
      <c r="F89" s="30">
        <f>SUM(F90:F91)</f>
        <v>23062.4</v>
      </c>
      <c r="G89" s="30">
        <f>SUM(G90:G91)</f>
        <v>2495.5</v>
      </c>
      <c r="H89" s="30">
        <f t="shared" si="11"/>
        <v>110.82064312473983</v>
      </c>
    </row>
    <row r="90" spans="1:8" ht="38.25">
      <c r="A90" s="4" t="s">
        <v>63</v>
      </c>
      <c r="B90" s="9" t="s">
        <v>64</v>
      </c>
      <c r="C90" s="13">
        <v>30339.3</v>
      </c>
      <c r="D90" s="13">
        <v>22754.9</v>
      </c>
      <c r="E90" s="13">
        <f t="shared" si="12"/>
        <v>75.00140082335453</v>
      </c>
      <c r="F90" s="13">
        <v>23062.4</v>
      </c>
      <c r="G90" s="13">
        <f>SUM(D90-F90)</f>
        <v>-307.5</v>
      </c>
      <c r="H90" s="51">
        <f t="shared" si="11"/>
        <v>98.66666088525045</v>
      </c>
    </row>
    <row r="91" spans="1:8" ht="25.5">
      <c r="A91" s="4" t="s">
        <v>130</v>
      </c>
      <c r="B91" s="9">
        <v>1403</v>
      </c>
      <c r="C91" s="13">
        <v>2803</v>
      </c>
      <c r="D91" s="13">
        <v>2803</v>
      </c>
      <c r="E91" s="13">
        <f t="shared" si="12"/>
        <v>100</v>
      </c>
      <c r="F91" s="13">
        <v>0</v>
      </c>
      <c r="G91" s="13">
        <f>SUM(D91-F91)</f>
        <v>2803</v>
      </c>
      <c r="H91" s="51" t="s">
        <v>132</v>
      </c>
    </row>
    <row r="92" spans="1:8" s="15" customFormat="1" ht="12.75">
      <c r="A92" s="20" t="s">
        <v>49</v>
      </c>
      <c r="B92" s="21" t="s">
        <v>50</v>
      </c>
      <c r="C92" s="31">
        <f>SUM(C46+C55+C57+C59+C64+C68+C70+C76+C79+C84+C87+C89)</f>
        <v>761910.0000000001</v>
      </c>
      <c r="D92" s="31">
        <f>SUM(D46+D55+D57+D59+D64+D68+D70+D76+D79+D84+D87+D89)</f>
        <v>526708.6</v>
      </c>
      <c r="E92" s="31">
        <f t="shared" si="12"/>
        <v>69.13002848105418</v>
      </c>
      <c r="F92" s="31">
        <f>SUM(F46+F55+F57+F59+F64+F68+F70+F76+F79+F84+F87+F89)</f>
        <v>536556.7</v>
      </c>
      <c r="G92" s="31">
        <f>D92-F92</f>
        <v>-9848.099999999977</v>
      </c>
      <c r="H92" s="31">
        <f t="shared" si="11"/>
        <v>98.16457421927637</v>
      </c>
    </row>
    <row r="93" spans="1:8" s="24" customFormat="1" ht="25.5">
      <c r="A93" s="22" t="s">
        <v>65</v>
      </c>
      <c r="B93" s="23" t="s">
        <v>66</v>
      </c>
      <c r="C93" s="32">
        <v>-26577.7</v>
      </c>
      <c r="D93" s="32">
        <v>14204.6</v>
      </c>
      <c r="E93" s="29"/>
      <c r="F93" s="32">
        <v>-1999.3</v>
      </c>
      <c r="G93" s="29"/>
      <c r="H93" s="29"/>
    </row>
    <row r="94" spans="1:8" ht="12.75">
      <c r="A94" s="5"/>
      <c r="B94" s="10"/>
      <c r="C94" s="37"/>
      <c r="D94" s="37"/>
      <c r="E94" s="38"/>
      <c r="F94" s="37"/>
      <c r="G94" s="39"/>
      <c r="H94" s="38"/>
    </row>
    <row r="95" spans="1:8" ht="26.25" customHeight="1">
      <c r="A95" s="5"/>
      <c r="B95" s="10"/>
      <c r="C95" s="75"/>
      <c r="D95" s="75"/>
      <c r="E95" s="75"/>
      <c r="F95" s="75"/>
      <c r="G95" s="75"/>
      <c r="H95" s="75"/>
    </row>
    <row r="96" spans="1:8" ht="12.75">
      <c r="A96" s="6"/>
      <c r="B96" s="11"/>
      <c r="C96" s="6"/>
      <c r="D96" s="6"/>
      <c r="E96" s="6"/>
      <c r="F96" s="6"/>
      <c r="G96" s="6"/>
      <c r="H96" s="6"/>
    </row>
  </sheetData>
  <sheetProtection/>
  <mergeCells count="2">
    <mergeCell ref="A1:H1"/>
    <mergeCell ref="C95:H95"/>
  </mergeCells>
  <printOptions/>
  <pageMargins left="0.5511811023622047" right="0.1968503937007874" top="0.15748031496062992" bottom="0.15748031496062992" header="0.15748031496062992" footer="0.15748031496062992"/>
  <pageSetup horizontalDpi="600" verticalDpi="600" orientation="portrait" paperSize="9" scale="76" r:id="rId1"/>
  <rowBreaks count="1" manualBreakCount="1">
    <brk id="4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Елисеенкова ТВ</cp:lastModifiedBy>
  <cp:lastPrinted>2018-10-12T05:33:19Z</cp:lastPrinted>
  <dcterms:created xsi:type="dcterms:W3CDTF">2009-04-28T07:05:16Z</dcterms:created>
  <dcterms:modified xsi:type="dcterms:W3CDTF">2018-10-15T05:05:19Z</dcterms:modified>
  <cp:category/>
  <cp:version/>
  <cp:contentType/>
  <cp:contentStatus/>
</cp:coreProperties>
</file>