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 Сведения о финансировании" sheetId="1" r:id="rId1"/>
    <sheet name="график" sheetId="8" r:id="rId2"/>
  </sheets>
  <definedNames>
    <definedName name="_xlnm.Print_Area" localSheetId="0">' Сведения о финансировании'!$A$1:$I$96</definedName>
  </definedNames>
  <calcPr calcId="145621"/>
</workbook>
</file>

<file path=xl/calcChain.xml><?xml version="1.0" encoding="utf-8"?>
<calcChain xmlns="http://schemas.openxmlformats.org/spreadsheetml/2006/main">
  <c r="I74" i="1" l="1"/>
  <c r="H74" i="1"/>
  <c r="G74" i="1"/>
  <c r="F18" i="1"/>
  <c r="F17" i="1"/>
  <c r="F16" i="1"/>
  <c r="G73" i="1"/>
  <c r="I20" i="1"/>
  <c r="H20" i="1"/>
  <c r="H21" i="1"/>
  <c r="I21" i="1"/>
  <c r="G21" i="1"/>
  <c r="G20" i="1"/>
  <c r="F12" i="1"/>
  <c r="F11" i="1"/>
  <c r="F22" i="8"/>
  <c r="E22" i="8"/>
  <c r="E13" i="8"/>
  <c r="F13" i="8"/>
  <c r="E14" i="8"/>
  <c r="F14" i="8"/>
  <c r="H27" i="1"/>
  <c r="G27" i="1"/>
  <c r="I27" i="1"/>
  <c r="I82" i="1"/>
  <c r="H82" i="1"/>
  <c r="I81" i="1"/>
  <c r="H81" i="1"/>
  <c r="G81" i="1"/>
  <c r="F78" i="1"/>
  <c r="F79" i="1"/>
  <c r="I73" i="1"/>
  <c r="H73" i="1"/>
  <c r="I72" i="1"/>
  <c r="H72" i="1"/>
  <c r="G72" i="1"/>
  <c r="I51" i="1"/>
  <c r="I96" i="1" s="1"/>
  <c r="H51" i="1"/>
  <c r="I50" i="1"/>
  <c r="H50" i="1"/>
  <c r="I49" i="1"/>
  <c r="H49" i="1"/>
  <c r="G51" i="1"/>
  <c r="G50" i="1"/>
  <c r="G49" i="1"/>
  <c r="G38" i="1"/>
  <c r="G37" i="1"/>
  <c r="G36" i="1"/>
  <c r="I38" i="1"/>
  <c r="I37" i="1"/>
  <c r="I36" i="1"/>
  <c r="H38" i="1"/>
  <c r="H37" i="1"/>
  <c r="H36" i="1"/>
  <c r="I19" i="1"/>
  <c r="H19" i="1"/>
  <c r="I75" i="1"/>
  <c r="H75" i="1"/>
  <c r="G75" i="1"/>
  <c r="F71" i="1"/>
  <c r="F70" i="1"/>
  <c r="F35" i="1"/>
  <c r="F32" i="1"/>
  <c r="F34" i="1"/>
  <c r="F33" i="1"/>
  <c r="F31" i="1"/>
  <c r="F30" i="1"/>
  <c r="H96" i="1" l="1"/>
  <c r="H93" i="1"/>
  <c r="I93" i="1"/>
  <c r="F49" i="1"/>
  <c r="F37" i="1"/>
  <c r="F36" i="1"/>
  <c r="F68" i="1"/>
  <c r="F69" i="1"/>
  <c r="G19" i="1"/>
  <c r="G93" i="1" s="1"/>
  <c r="F20" i="1"/>
  <c r="F19" i="1" l="1"/>
  <c r="F38" i="1"/>
  <c r="F9" i="1"/>
  <c r="I28" i="1"/>
  <c r="I94" i="1" s="1"/>
  <c r="H28" i="1"/>
  <c r="G28" i="1"/>
  <c r="F24" i="1"/>
  <c r="F34" i="8"/>
  <c r="E34" i="8"/>
  <c r="F33" i="8"/>
  <c r="E33" i="8"/>
  <c r="F31" i="8"/>
  <c r="E31" i="8"/>
  <c r="F29" i="8"/>
  <c r="E29" i="8"/>
  <c r="F28" i="8"/>
  <c r="E28" i="8"/>
  <c r="F24" i="8"/>
  <c r="E24" i="8"/>
  <c r="F23" i="8"/>
  <c r="E23" i="8"/>
  <c r="F21" i="8"/>
  <c r="E21" i="8"/>
  <c r="F18" i="8"/>
  <c r="E18" i="8"/>
  <c r="F17" i="8"/>
  <c r="E17" i="8"/>
  <c r="F16" i="8"/>
  <c r="E16" i="8"/>
  <c r="F84" i="1"/>
  <c r="I85" i="1"/>
  <c r="H85" i="1"/>
  <c r="G85" i="1"/>
  <c r="F89" i="1"/>
  <c r="F88" i="1"/>
  <c r="F87" i="1"/>
  <c r="I91" i="1"/>
  <c r="I90" i="1"/>
  <c r="F80" i="1"/>
  <c r="F77" i="1"/>
  <c r="F75" i="1"/>
  <c r="F15" i="1"/>
  <c r="F14" i="1"/>
  <c r="F13" i="1"/>
  <c r="F67" i="1"/>
  <c r="F66" i="1"/>
  <c r="F65" i="1"/>
  <c r="F64" i="1"/>
  <c r="F63" i="1"/>
  <c r="F62" i="1"/>
  <c r="F26" i="1"/>
  <c r="F61" i="1"/>
  <c r="F60" i="1"/>
  <c r="F59" i="1"/>
  <c r="F58" i="1"/>
  <c r="F57" i="1"/>
  <c r="F56" i="1"/>
  <c r="F55" i="1"/>
  <c r="F54" i="1"/>
  <c r="F53" i="1"/>
  <c r="F48" i="1"/>
  <c r="F47" i="1"/>
  <c r="F46" i="1"/>
  <c r="F45" i="1"/>
  <c r="F44" i="1"/>
  <c r="F43" i="1"/>
  <c r="F42" i="1"/>
  <c r="F41" i="1"/>
  <c r="F40" i="1"/>
  <c r="F25" i="1"/>
  <c r="F23" i="1"/>
  <c r="F10" i="1"/>
  <c r="F8" i="1"/>
  <c r="I95" i="1" l="1"/>
  <c r="I92" i="1" s="1"/>
  <c r="F93" i="1"/>
  <c r="F27" i="1"/>
  <c r="F73" i="1"/>
  <c r="F85" i="1"/>
  <c r="F72" i="1"/>
  <c r="F74" i="1"/>
  <c r="F50" i="1"/>
  <c r="F51" i="1"/>
  <c r="F21" i="1" l="1"/>
  <c r="F28" i="1" l="1"/>
  <c r="H91" i="1"/>
  <c r="H94" i="1" s="1"/>
  <c r="H90" i="1"/>
  <c r="H95" i="1" s="1"/>
  <c r="H92" i="1" l="1"/>
  <c r="G90" i="1"/>
  <c r="G95" i="1" s="1"/>
  <c r="G91" i="1"/>
  <c r="G94" i="1" s="1"/>
  <c r="G82" i="1"/>
  <c r="F81" i="1"/>
  <c r="F82" i="1" l="1"/>
  <c r="G96" i="1"/>
  <c r="F96" i="1" s="1"/>
  <c r="F90" i="1"/>
  <c r="F91" i="1"/>
  <c r="G92" i="1" l="1"/>
  <c r="F95" i="1"/>
  <c r="F94" i="1"/>
  <c r="F92" i="1" l="1"/>
</calcChain>
</file>

<file path=xl/sharedStrings.xml><?xml version="1.0" encoding="utf-8"?>
<sst xmlns="http://schemas.openxmlformats.org/spreadsheetml/2006/main" count="349" uniqueCount="148">
  <si>
    <t>№ п/п</t>
  </si>
  <si>
    <t>Наименование</t>
  </si>
  <si>
    <t xml:space="preserve">Участник муниципальной программы </t>
  </si>
  <si>
    <t>Источник финансового обеспечения (расшифровать)</t>
  </si>
  <si>
    <t>Объем средств на реализацию муниципальной программы на очередной финансовый год и плановый период (тыс. рублей)</t>
  </si>
  <si>
    <t>всего</t>
  </si>
  <si>
    <t>1.</t>
  </si>
  <si>
    <t>Образовательные организации</t>
  </si>
  <si>
    <t>Средства местного бюджета</t>
  </si>
  <si>
    <t>2.</t>
  </si>
  <si>
    <t>Комплекс процессных мероприятий «Развитие дошкольного образования»</t>
  </si>
  <si>
    <t>Расходы на обеспечение деятельности муниципальных учреждений</t>
  </si>
  <si>
    <t>Расходы на предоставление субсидий на иные цели бюджетным и автономным учреждениям</t>
  </si>
  <si>
    <t>Питание детей льготных категорий в дошкольных учреждениях</t>
  </si>
  <si>
    <t>Обеспечение государственных гарантий реализации прав на получение общедоступного и бесплатного дошкольного образования</t>
  </si>
  <si>
    <t>Выплата компенсации платы, взимаемой с родителей (законных представителей), за присмотр и уход за детьми в образовательных организациях (за исключением государственных образовательных организаций), реализующих образовательную программу дошкольного образования</t>
  </si>
  <si>
    <t>Итого по комплексу процессных мероприятий «Развитие дошкольного образования»</t>
  </si>
  <si>
    <t>Комплекс процессных мероприятий «Развитие общего образования»</t>
  </si>
  <si>
    <t>4.1.</t>
  </si>
  <si>
    <t>Проведение внешкольных мероприятий</t>
  </si>
  <si>
    <t>Расходы на текущие и капитальные ремонты зданий и сооружений  муниципальных учреждений</t>
  </si>
  <si>
    <t xml:space="preserve">Расходы на предоставление субсидии на иные цели бюджетным и автономным учреждениям </t>
  </si>
  <si>
    <t>4.4.</t>
  </si>
  <si>
    <t>Организация питания детей</t>
  </si>
  <si>
    <t>Трудоустройство школьников</t>
  </si>
  <si>
    <t>Ежемесячное денежное вознаграждения за классное руководство педагогическим работникам государственных и муниципальных общеобразовательных организаций</t>
  </si>
  <si>
    <t>Субсидия автотранспортным предприятиям на возмещение затрат, связанных с осуществлением  пассажирских перевозок отдельных категорий граждан по муниципальным маршрутам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</si>
  <si>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</si>
  <si>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>Выплата вознаграждения за выполнение функций классного руководителя</t>
  </si>
  <si>
    <t>Организация бесплатного горячего  питания обучающихся, получающих начальное общее образование в муниципальных образовательных организациях</t>
  </si>
  <si>
    <t>Итого по комплексу процессных мероприятий</t>
  </si>
  <si>
    <t>5.</t>
  </si>
  <si>
    <t>Средства внебюджетных источников</t>
  </si>
  <si>
    <t>Расходы на предоставление субсидии на иные цели бюджетным и автономным учреждениям</t>
  </si>
  <si>
    <t>Комплекс процессных мероприятий «Обеспечение организационных условий для реализации муниципальной программы»</t>
  </si>
  <si>
    <t xml:space="preserve">Расходы на обеспечение функций органов местного самоуправления </t>
  </si>
  <si>
    <t xml:space="preserve">Расходы на обеспечение деятельности муниципальных учреждений </t>
  </si>
  <si>
    <t>Расходы на организацию и осуществление деятельности по опеке и попечительству</t>
  </si>
  <si>
    <t xml:space="preserve">Итого по комплексу процессных мероприятий </t>
  </si>
  <si>
    <t>Всего по муниципальной программе, в том числе:</t>
  </si>
  <si>
    <t>1.1.</t>
  </si>
  <si>
    <t>1.2.</t>
  </si>
  <si>
    <t>1.3.</t>
  </si>
  <si>
    <t>2.1.</t>
  </si>
  <si>
    <t>3.1.</t>
  </si>
  <si>
    <t>4.2.</t>
  </si>
  <si>
    <t>4.3.</t>
  </si>
  <si>
    <t>4.5.</t>
  </si>
  <si>
    <t>5.1.</t>
  </si>
  <si>
    <t>5.2.</t>
  </si>
  <si>
    <t>5.3.</t>
  </si>
  <si>
    <t>6.1.</t>
  </si>
  <si>
    <t>6.2.</t>
  </si>
  <si>
    <t>6.3.</t>
  </si>
  <si>
    <t>Наименование структурного элемента/ значения результата/</t>
  </si>
  <si>
    <t>Ответственный за выполнение комплекса мероприятий</t>
  </si>
  <si>
    <t>Источник финансирова-ния (расшифро-вать)</t>
  </si>
  <si>
    <t xml:space="preserve">Плановое значение результата/показателя реализации </t>
  </si>
  <si>
    <t>Доля  детей в возрасте от 1,5 до 7 лет, получающих услугу по дошкольном образованию, %</t>
  </si>
  <si>
    <t>Доля образовательных организаций, в которых созданы условия в соответствии с федеральным государственным стандартом дошкольного образования, от общего количества образовательных организаций, %</t>
  </si>
  <si>
    <t>Доля детей, получающих услугу по начальному общему, основному общему, среднему общему образованию по основным общеобразовательным программам в соответствии с современными требованиями, %</t>
  </si>
  <si>
    <t>Доля детей в возрасте от 5 до 18 лет, охваченных дополнительным образованием, %</t>
  </si>
  <si>
    <t>х</t>
  </si>
  <si>
    <t>Комплекс процессных мероприятий «Развитие дополнительного образования»</t>
  </si>
  <si>
    <t>Объем финансирования муниципальной программы (тысяч рублей)</t>
  </si>
  <si>
    <t>Внедрение и обеспечение функционирования системы персонифицированного финансирования дополнительного образования детей, подразумевающей предоставление детям сертификатов дополнительного образования с возможностью использования в рамках системы персонифицированного финансирования дополнительного образования детей</t>
  </si>
  <si>
    <t>6.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</si>
  <si>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</si>
  <si>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</si>
  <si>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</si>
  <si>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</si>
  <si>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</si>
  <si>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</si>
  <si>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</si>
  <si>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</si>
  <si>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</si>
  <si>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</si>
  <si>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7.</t>
  </si>
  <si>
    <t>7.1.</t>
  </si>
  <si>
    <t>6 мес</t>
  </si>
  <si>
    <t>9 мес</t>
  </si>
  <si>
    <t>год</t>
  </si>
  <si>
    <r>
      <t xml:space="preserve">Количество общеобразовательных организаций, в которых созданы места </t>
    </r>
    <r>
      <rPr>
        <sz val="11"/>
        <color rgb="FF000000"/>
        <rFont val="Times New Roman"/>
        <family val="1"/>
        <charset val="204"/>
      </rPr>
      <t>советников директоров по воспитанию и взаимодействию с детскими общественными объединениями в общеобразовательных организациях</t>
    </r>
  </si>
  <si>
    <t>4.6.</t>
  </si>
  <si>
    <t>Расходы за счет резервного фонда Администрации муниципального района</t>
  </si>
  <si>
    <t xml:space="preserve"> Сведения о финансировании структурных элементов муниципальной программы</t>
  </si>
  <si>
    <t>№п/п</t>
  </si>
  <si>
    <t>Средства областного  бюджета</t>
  </si>
  <si>
    <t>4.7.</t>
  </si>
  <si>
    <t>4.8.</t>
  </si>
  <si>
    <t>Расходы за счет средств резервного фонда Администрации муниципального образования "Гагаринский район" Смоленской области</t>
  </si>
  <si>
    <t>Расходы за счет средств резервного фонда Правительства Смоленской области</t>
  </si>
  <si>
    <t>Расходы за счет резервного фонда Правительства Смоленской области</t>
  </si>
  <si>
    <t>Комплекс процессных мероприятий «Обеспечение  функционирования модели персонифицированного финансирования дополнительного образования детей»</t>
  </si>
  <si>
    <t>Доля детей - потребителей социального сертификата в возрасте от 5 до 18 лет, охваченных дополнительным образованием, %</t>
  </si>
  <si>
    <t>3.</t>
  </si>
  <si>
    <t>3.2.</t>
  </si>
  <si>
    <t>4.</t>
  </si>
  <si>
    <t>Средства  федерального бюджета</t>
  </si>
  <si>
    <t>Средства  областного  бюджета</t>
  </si>
  <si>
    <t>Управление по образованию и молодежной политике</t>
  </si>
  <si>
    <t>МБОУ СШ № 4, МБОУ "Пречистенская средняя школа"</t>
  </si>
  <si>
    <t>Региональный проект «Все лучшее детям»</t>
  </si>
  <si>
    <t>средства областного  бюджетов</t>
  </si>
  <si>
    <t>средства областного  бюджета</t>
  </si>
  <si>
    <t xml:space="preserve">средства федерального бюджета </t>
  </si>
  <si>
    <t>средства местного бюджета</t>
  </si>
  <si>
    <t>средства федерального бюджета</t>
  </si>
  <si>
    <t>средства областного бюджета</t>
  </si>
  <si>
    <t>Оснащение предметных кабинетов общеобразовательных организаций средствами обучения и воспитания</t>
  </si>
  <si>
    <t>средства внебюджетного источника</t>
  </si>
  <si>
    <t>средства  федерального бюджета</t>
  </si>
  <si>
    <t>средства  областного  бюджет</t>
  </si>
  <si>
    <t>средства внебюджетных источников</t>
  </si>
  <si>
    <t>Региональный проект «Педагоги и наставники»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</si>
  <si>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</si>
  <si>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</si>
  <si>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обзр и труд</t>
  </si>
  <si>
    <t>Итого по региональному проекту «Все лучшее детям»</t>
  </si>
  <si>
    <t>Итого по региональному проекту «Педагоги и наставники»</t>
  </si>
  <si>
    <t>советники</t>
  </si>
  <si>
    <t>МБУДО "Детский сад "Колокольчик"</t>
  </si>
  <si>
    <t>Расходы на обеспечение условий для функционирования центров «Точка роста»</t>
  </si>
  <si>
    <t>Расходы на капитальный ремонт зданий муниципальных образовательных организаций в рамках модернизации школьных систем образования</t>
  </si>
  <si>
    <t xml:space="preserve">образовательные организации </t>
  </si>
  <si>
    <t>образовательные организации</t>
  </si>
  <si>
    <t>2.2.</t>
  </si>
  <si>
    <t>2.3.</t>
  </si>
  <si>
    <t>Региональный проект «Поддержка семьи»</t>
  </si>
  <si>
    <t>Расходы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</si>
  <si>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Расходы на капитальный ремонт зданий муниципальных образовательных организаций в рамках модернизации дошкольных систем образования</t>
  </si>
  <si>
    <t>Итого по региональному проекту «Поддержка семьи»</t>
  </si>
  <si>
    <t>8.</t>
  </si>
  <si>
    <t>8.1.</t>
  </si>
  <si>
    <t>Обеспечение отдыха и оздоровления детей, находящихся в каникулярное время (летнее) в лагерях дневного пребывания</t>
  </si>
  <si>
    <t>Капитальный ремонт зданий муниципальных образовательных организаций в рамках модернизации школьных систем образования</t>
  </si>
  <si>
    <t>средства федерального  бюджета</t>
  </si>
  <si>
    <t>з/п советников</t>
  </si>
  <si>
    <t>Обеспечены бесплатным горячим питанием обучающиеся, получающие начальное общее образование в государственных и муниципальных образовательных организациях, чел.</t>
  </si>
  <si>
    <t xml:space="preserve">ПЛАН-ГРАФИК   
 реализации муниципальной программы на 2025 год   
  «Развитие системы образования на территории муниципального образования «Гагаринский муниципальный округ»  Смоленской области»   
</t>
  </si>
  <si>
    <t>Расходы на оснащение общеобразовательных организаций оборудованием, средствами обучения и воспитания</t>
  </si>
  <si>
    <t>средства бюджета муниципального образования «Гагаринский муниципальный округ»  Смоленской области</t>
  </si>
  <si>
    <t>1.4.</t>
  </si>
  <si>
    <t>5.14.</t>
  </si>
  <si>
    <t>8.2.</t>
  </si>
  <si>
    <t>8.3.</t>
  </si>
  <si>
    <t>Количество общеобразовательных организаций, расположенных в сельской местности и малых городах, в которых созданы и функционируют центры образования естественно-научной и технологической направленностей (с нарастающим итогом), ед.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</si>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</sst>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\ _₽"/>
    <numFmt numFmtId="165" formatCode="#,##0.0"/>
    <numFmt numFmtId="166" formatCode="#,##0\ _₽"/>
    <numFmt numFmtId="167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20" fillId="0" borderId="0" xfId="0" applyFont="1"/>
    <xf numFmtId="0" fontId="11" fillId="0" borderId="4" xfId="0" applyFont="1" applyBorder="1" applyAlignment="1">
      <alignment horizontal="center" vertical="center" wrapText="1"/>
    </xf>
    <xf numFmtId="0" fontId="0" fillId="0" borderId="4" xfId="0" applyBorder="1"/>
    <xf numFmtId="164" fontId="19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164" fontId="20" fillId="0" borderId="0" xfId="0" applyNumberFormat="1" applyFont="1"/>
    <xf numFmtId="0" fontId="0" fillId="0" borderId="0" xfId="0" applyBorder="1"/>
    <xf numFmtId="164" fontId="19" fillId="0" borderId="0" xfId="0" applyNumberFormat="1" applyFont="1" applyFill="1" applyBorder="1" applyAlignment="1">
      <alignment horizontal="center" vertical="center" wrapText="1"/>
    </xf>
    <xf numFmtId="166" fontId="28" fillId="0" borderId="4" xfId="0" applyNumberFormat="1" applyFont="1" applyBorder="1" applyAlignment="1">
      <alignment horizontal="center"/>
    </xf>
    <xf numFmtId="164" fontId="27" fillId="0" borderId="4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164" fontId="17" fillId="0" borderId="8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6" fontId="0" fillId="0" borderId="4" xfId="0" applyNumberFormat="1" applyFill="1" applyBorder="1" applyAlignment="1">
      <alignment vertical="top"/>
    </xf>
    <xf numFmtId="0" fontId="13" fillId="0" borderId="0" xfId="0" applyFont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9" xfId="0" applyFont="1" applyBorder="1" applyAlignment="1">
      <alignment wrapText="1"/>
    </xf>
    <xf numFmtId="0" fontId="14" fillId="0" borderId="13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167" fontId="0" fillId="0" borderId="4" xfId="0" applyNumberFormat="1" applyFill="1" applyBorder="1" applyAlignment="1">
      <alignment horizontal="center" vertical="center"/>
    </xf>
    <xf numFmtId="0" fontId="25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justify" wrapText="1"/>
    </xf>
    <xf numFmtId="164" fontId="0" fillId="0" borderId="10" xfId="0" applyNumberForma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vertical="top" wrapText="1"/>
    </xf>
    <xf numFmtId="164" fontId="6" fillId="0" borderId="4" xfId="0" applyNumberFormat="1" applyFont="1" applyBorder="1"/>
    <xf numFmtId="0" fontId="8" fillId="0" borderId="4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 wrapText="1"/>
    </xf>
    <xf numFmtId="165" fontId="27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" fontId="7" fillId="0" borderId="9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165" fontId="17" fillId="0" borderId="10" xfId="0" applyNumberFormat="1" applyFont="1" applyBorder="1" applyAlignment="1">
      <alignment horizontal="center" vertical="center" wrapText="1"/>
    </xf>
    <xf numFmtId="165" fontId="17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16" fontId="7" fillId="0" borderId="9" xfId="0" applyNumberFormat="1" applyFont="1" applyBorder="1" applyAlignment="1">
      <alignment vertical="top" wrapText="1"/>
    </xf>
    <xf numFmtId="0" fontId="32" fillId="0" borderId="0" xfId="0" applyFont="1"/>
    <xf numFmtId="0" fontId="9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3" xfId="0" applyBorder="1"/>
    <xf numFmtId="0" fontId="25" fillId="0" borderId="3" xfId="0" applyFont="1" applyBorder="1" applyAlignment="1">
      <alignment horizontal="justify" vertical="top" wrapText="1"/>
    </xf>
    <xf numFmtId="0" fontId="12" fillId="0" borderId="20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" fontId="7" fillId="0" borderId="8" xfId="0" applyNumberFormat="1" applyFont="1" applyBorder="1" applyAlignment="1">
      <alignment horizontal="center" vertical="center" wrapText="1"/>
    </xf>
    <xf numFmtId="16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16" fontId="7" fillId="0" borderId="8" xfId="0" applyNumberFormat="1" applyFont="1" applyBorder="1" applyAlignment="1">
      <alignment horizontal="center" vertical="center" wrapText="1"/>
    </xf>
    <xf numFmtId="16" fontId="7" fillId="0" borderId="9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6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" fontId="7" fillId="0" borderId="11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8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wrapText="1"/>
    </xf>
    <xf numFmtId="0" fontId="25" fillId="0" borderId="4" xfId="0" applyFont="1" applyBorder="1" applyAlignment="1">
      <alignment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" fontId="7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96"/>
  <sheetViews>
    <sheetView tabSelected="1" zoomScaleNormal="100" workbookViewId="0">
      <pane ySplit="5" topLeftCell="A68" activePane="bottomLeft" state="frozen"/>
      <selection pane="bottomLeft" activeCell="C72" sqref="C72:D75"/>
    </sheetView>
  </sheetViews>
  <sheetFormatPr defaultRowHeight="18.75" x14ac:dyDescent="0.3"/>
  <cols>
    <col min="1" max="1" width="3.85546875" customWidth="1"/>
    <col min="2" max="2" width="10.140625" style="1" bestFit="1" customWidth="1"/>
    <col min="3" max="3" width="55.85546875" style="3" customWidth="1"/>
    <col min="4" max="4" width="20" style="4" customWidth="1"/>
    <col min="5" max="5" width="23" customWidth="1"/>
    <col min="6" max="6" width="17.7109375" style="5" customWidth="1"/>
    <col min="7" max="7" width="17" style="9" customWidth="1"/>
    <col min="8" max="8" width="16.140625" style="20" customWidth="1"/>
    <col min="9" max="9" width="17.7109375" style="1" customWidth="1"/>
    <col min="10" max="10" width="3.85546875" customWidth="1"/>
    <col min="11" max="11" width="17.7109375" customWidth="1"/>
  </cols>
  <sheetData>
    <row r="1" spans="2:33" ht="33.75" customHeight="1" x14ac:dyDescent="0.3">
      <c r="F1" s="207"/>
      <c r="G1" s="208"/>
      <c r="H1" s="208"/>
    </row>
    <row r="2" spans="2:33" ht="20.25" x14ac:dyDescent="0.3">
      <c r="B2" s="6" t="s">
        <v>147</v>
      </c>
      <c r="C2" s="151" t="s">
        <v>85</v>
      </c>
    </row>
    <row r="3" spans="2:33" x14ac:dyDescent="0.3">
      <c r="B3" s="6"/>
    </row>
    <row r="4" spans="2:33" ht="48.75" customHeight="1" x14ac:dyDescent="0.25">
      <c r="B4" s="201" t="s">
        <v>0</v>
      </c>
      <c r="C4" s="209" t="s">
        <v>1</v>
      </c>
      <c r="D4" s="209" t="s">
        <v>2</v>
      </c>
      <c r="E4" s="209" t="s">
        <v>3</v>
      </c>
      <c r="F4" s="201" t="s">
        <v>4</v>
      </c>
      <c r="G4" s="201"/>
      <c r="H4" s="201"/>
      <c r="I4" s="20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</row>
    <row r="5" spans="2:33" ht="15.75" x14ac:dyDescent="0.25">
      <c r="B5" s="201"/>
      <c r="C5" s="209"/>
      <c r="D5" s="209"/>
      <c r="E5" s="209"/>
      <c r="F5" s="70" t="s">
        <v>5</v>
      </c>
      <c r="G5" s="71">
        <v>2025</v>
      </c>
      <c r="H5" s="71">
        <v>2026</v>
      </c>
      <c r="I5" s="71">
        <v>2027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2:33" ht="15" x14ac:dyDescent="0.25"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10</v>
      </c>
      <c r="H6" s="23">
        <v>11</v>
      </c>
      <c r="I6" s="72">
        <v>12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2:33" ht="21" customHeight="1" x14ac:dyDescent="0.3">
      <c r="B7" s="166" t="s">
        <v>6</v>
      </c>
      <c r="C7" s="191" t="s">
        <v>102</v>
      </c>
      <c r="D7" s="191"/>
      <c r="E7" s="191"/>
      <c r="F7" s="51"/>
      <c r="G7" s="99"/>
      <c r="H7" s="100"/>
      <c r="I7" s="41"/>
    </row>
    <row r="8" spans="2:33" ht="35.25" customHeight="1" x14ac:dyDescent="0.25">
      <c r="B8" s="210" t="s">
        <v>40</v>
      </c>
      <c r="C8" s="213" t="s">
        <v>109</v>
      </c>
      <c r="D8" s="201" t="s">
        <v>124</v>
      </c>
      <c r="E8" s="90" t="s">
        <v>105</v>
      </c>
      <c r="F8" s="96">
        <f t="shared" ref="F8:F18" si="0">SUM(G8:I8)</f>
        <v>1824.8</v>
      </c>
      <c r="G8" s="97">
        <v>1824.8</v>
      </c>
      <c r="H8" s="97">
        <v>0</v>
      </c>
      <c r="I8" s="41">
        <v>0</v>
      </c>
      <c r="K8" s="1" t="s">
        <v>117</v>
      </c>
    </row>
    <row r="9" spans="2:33" ht="32.25" customHeight="1" x14ac:dyDescent="0.25">
      <c r="B9" s="211"/>
      <c r="C9" s="213"/>
      <c r="D9" s="201"/>
      <c r="E9" s="90" t="s">
        <v>104</v>
      </c>
      <c r="F9" s="96">
        <f t="shared" si="0"/>
        <v>56.4</v>
      </c>
      <c r="G9" s="97">
        <v>56.4</v>
      </c>
      <c r="H9" s="97">
        <v>0</v>
      </c>
      <c r="I9" s="41">
        <v>0</v>
      </c>
    </row>
    <row r="10" spans="2:33" ht="33" customHeight="1" x14ac:dyDescent="0.25">
      <c r="B10" s="212"/>
      <c r="C10" s="214"/>
      <c r="D10" s="194"/>
      <c r="E10" s="159" t="s">
        <v>106</v>
      </c>
      <c r="F10" s="162">
        <f t="shared" si="0"/>
        <v>1.9</v>
      </c>
      <c r="G10" s="102">
        <v>1.9</v>
      </c>
      <c r="H10" s="97">
        <v>0</v>
      </c>
      <c r="I10" s="41">
        <v>0</v>
      </c>
    </row>
    <row r="11" spans="2:33" ht="33" customHeight="1" x14ac:dyDescent="0.25">
      <c r="B11" s="173" t="s">
        <v>41</v>
      </c>
      <c r="C11" s="237" t="s">
        <v>140</v>
      </c>
      <c r="D11" s="238" t="s">
        <v>100</v>
      </c>
      <c r="E11" s="77" t="s">
        <v>108</v>
      </c>
      <c r="F11" s="96">
        <f t="shared" si="0"/>
        <v>3163.6</v>
      </c>
      <c r="G11" s="165">
        <v>3163.6</v>
      </c>
      <c r="H11" s="161">
        <v>0</v>
      </c>
      <c r="I11" s="97">
        <v>0</v>
      </c>
    </row>
    <row r="12" spans="2:33" ht="33" customHeight="1" x14ac:dyDescent="0.25">
      <c r="B12" s="89"/>
      <c r="C12" s="237"/>
      <c r="D12" s="238"/>
      <c r="E12" s="160" t="s">
        <v>141</v>
      </c>
      <c r="F12" s="96">
        <f t="shared" si="0"/>
        <v>166.5</v>
      </c>
      <c r="G12" s="165">
        <v>166.5</v>
      </c>
      <c r="H12" s="161">
        <v>0</v>
      </c>
      <c r="I12" s="97">
        <v>0</v>
      </c>
    </row>
    <row r="13" spans="2:33" ht="35.25" customHeight="1" x14ac:dyDescent="0.25">
      <c r="B13" s="225" t="s">
        <v>42</v>
      </c>
      <c r="C13" s="226" t="s">
        <v>123</v>
      </c>
      <c r="D13" s="226" t="s">
        <v>101</v>
      </c>
      <c r="E13" s="39" t="s">
        <v>107</v>
      </c>
      <c r="F13" s="163">
        <f t="shared" si="0"/>
        <v>172561.1</v>
      </c>
      <c r="G13" s="164">
        <v>0</v>
      </c>
      <c r="H13" s="41">
        <v>83872.600000000006</v>
      </c>
      <c r="I13" s="41">
        <v>88688.5</v>
      </c>
      <c r="K13" s="21"/>
      <c r="L13" s="21"/>
    </row>
    <row r="14" spans="2:33" ht="29.25" customHeight="1" x14ac:dyDescent="0.25">
      <c r="B14" s="225"/>
      <c r="C14" s="202"/>
      <c r="D14" s="202"/>
      <c r="E14" s="131" t="s">
        <v>108</v>
      </c>
      <c r="F14" s="96">
        <f t="shared" si="0"/>
        <v>40477.300000000003</v>
      </c>
      <c r="G14" s="41">
        <v>0</v>
      </c>
      <c r="H14" s="41">
        <v>19673.8</v>
      </c>
      <c r="I14" s="41">
        <v>20803.5</v>
      </c>
      <c r="K14" s="21"/>
      <c r="L14" s="21"/>
    </row>
    <row r="15" spans="2:33" ht="30.75" customHeight="1" x14ac:dyDescent="0.25">
      <c r="B15" s="186"/>
      <c r="C15" s="202"/>
      <c r="D15" s="202"/>
      <c r="E15" s="131" t="s">
        <v>106</v>
      </c>
      <c r="F15" s="96">
        <f t="shared" si="0"/>
        <v>0</v>
      </c>
      <c r="G15" s="41">
        <v>0</v>
      </c>
      <c r="H15" s="41">
        <v>0</v>
      </c>
      <c r="I15" s="41">
        <v>0</v>
      </c>
      <c r="K15" s="21"/>
      <c r="L15" s="21"/>
    </row>
    <row r="16" spans="2:33" ht="35.25" customHeight="1" x14ac:dyDescent="0.25">
      <c r="B16" s="227" t="s">
        <v>142</v>
      </c>
      <c r="C16" s="202" t="s">
        <v>123</v>
      </c>
      <c r="D16" s="202" t="s">
        <v>101</v>
      </c>
      <c r="E16" s="131" t="s">
        <v>107</v>
      </c>
      <c r="F16" s="163">
        <f t="shared" si="0"/>
        <v>20521</v>
      </c>
      <c r="G16" s="41">
        <v>0</v>
      </c>
      <c r="H16" s="41">
        <v>17658.3</v>
      </c>
      <c r="I16" s="41">
        <v>2862.7</v>
      </c>
      <c r="K16" s="15"/>
      <c r="L16" s="21"/>
    </row>
    <row r="17" spans="2:12" ht="28.5" customHeight="1" x14ac:dyDescent="0.25">
      <c r="B17" s="227"/>
      <c r="C17" s="202"/>
      <c r="D17" s="202"/>
      <c r="E17" s="131" t="s">
        <v>108</v>
      </c>
      <c r="F17" s="163">
        <f t="shared" si="0"/>
        <v>4813.6000000000004</v>
      </c>
      <c r="G17" s="41">
        <v>0</v>
      </c>
      <c r="H17" s="41">
        <v>4142.1000000000004</v>
      </c>
      <c r="I17" s="41">
        <v>671.5</v>
      </c>
      <c r="K17" s="15"/>
      <c r="L17" s="21"/>
    </row>
    <row r="18" spans="2:12" ht="30" customHeight="1" x14ac:dyDescent="0.25">
      <c r="B18" s="227"/>
      <c r="C18" s="202"/>
      <c r="D18" s="202"/>
      <c r="E18" s="131" t="s">
        <v>106</v>
      </c>
      <c r="F18" s="163">
        <f t="shared" si="0"/>
        <v>0</v>
      </c>
      <c r="G18" s="41">
        <v>0</v>
      </c>
      <c r="H18" s="41">
        <v>0</v>
      </c>
      <c r="I18" s="41">
        <v>0</v>
      </c>
      <c r="K18" s="15"/>
      <c r="L18" s="21"/>
    </row>
    <row r="19" spans="2:12" ht="32.25" customHeight="1" x14ac:dyDescent="0.25">
      <c r="B19" s="221"/>
      <c r="C19" s="222" t="s">
        <v>118</v>
      </c>
      <c r="D19" s="222"/>
      <c r="E19" s="131" t="s">
        <v>107</v>
      </c>
      <c r="F19" s="14">
        <f>SUM(G19:I19)</f>
        <v>194906.90000000002</v>
      </c>
      <c r="G19" s="30">
        <f>G8</f>
        <v>1824.8</v>
      </c>
      <c r="H19" s="143">
        <f>H8+H16+H13</f>
        <v>101530.90000000001</v>
      </c>
      <c r="I19" s="143">
        <f>I8+I16+I13</f>
        <v>91551.2</v>
      </c>
    </row>
    <row r="20" spans="2:12" ht="31.5" customHeight="1" x14ac:dyDescent="0.25">
      <c r="B20" s="221"/>
      <c r="C20" s="223"/>
      <c r="D20" s="223"/>
      <c r="E20" s="31" t="s">
        <v>104</v>
      </c>
      <c r="F20" s="14">
        <f t="shared" ref="F20:F21" si="1">SUM(G20:I20)</f>
        <v>48510.9</v>
      </c>
      <c r="G20" s="74">
        <f>G9+G11</f>
        <v>3220</v>
      </c>
      <c r="H20" s="74">
        <f>SUM(H9,H17,H14,H11)</f>
        <v>23815.9</v>
      </c>
      <c r="I20" s="74">
        <f>SUM(I9,I17,I14,I11)</f>
        <v>21475</v>
      </c>
    </row>
    <row r="21" spans="2:12" ht="30.75" customHeight="1" x14ac:dyDescent="0.25">
      <c r="B21" s="221"/>
      <c r="C21" s="224"/>
      <c r="D21" s="224"/>
      <c r="E21" s="94" t="s">
        <v>106</v>
      </c>
      <c r="F21" s="14">
        <f t="shared" si="1"/>
        <v>168.4</v>
      </c>
      <c r="G21" s="74">
        <f>G10+G12</f>
        <v>168.4</v>
      </c>
      <c r="H21" s="144">
        <f>H10+H15+H18</f>
        <v>0</v>
      </c>
      <c r="I21" s="144">
        <f>I10+I15+I18</f>
        <v>0</v>
      </c>
    </row>
    <row r="22" spans="2:12" ht="20.25" customHeight="1" x14ac:dyDescent="0.25">
      <c r="B22" s="32" t="s">
        <v>9</v>
      </c>
      <c r="C22" s="191" t="s">
        <v>114</v>
      </c>
      <c r="D22" s="191"/>
      <c r="E22" s="191"/>
      <c r="F22" s="14"/>
      <c r="G22" s="17"/>
      <c r="H22" s="14"/>
      <c r="I22" s="101"/>
    </row>
    <row r="23" spans="2:12" ht="37.5" customHeight="1" x14ac:dyDescent="0.25">
      <c r="B23" s="215" t="s">
        <v>43</v>
      </c>
      <c r="C23" s="217" t="s">
        <v>115</v>
      </c>
      <c r="D23" s="219" t="s">
        <v>124</v>
      </c>
      <c r="E23" s="34" t="s">
        <v>107</v>
      </c>
      <c r="F23" s="96">
        <f t="shared" ref="F23:F28" si="2">SUM(G23:I23)</f>
        <v>11130</v>
      </c>
      <c r="G23" s="29">
        <v>3663.5</v>
      </c>
      <c r="H23" s="28">
        <v>3719.1</v>
      </c>
      <c r="I23" s="28">
        <v>3747.4</v>
      </c>
      <c r="K23" s="1" t="s">
        <v>120</v>
      </c>
    </row>
    <row r="24" spans="2:12" ht="30" customHeight="1" x14ac:dyDescent="0.25">
      <c r="B24" s="216"/>
      <c r="C24" s="218"/>
      <c r="D24" s="220"/>
      <c r="E24" s="34" t="s">
        <v>104</v>
      </c>
      <c r="F24" s="96">
        <f t="shared" si="2"/>
        <v>384.4</v>
      </c>
      <c r="G24" s="29">
        <v>113.3</v>
      </c>
      <c r="H24" s="28">
        <v>115</v>
      </c>
      <c r="I24" s="28">
        <v>156.1</v>
      </c>
      <c r="J24" s="26"/>
    </row>
    <row r="25" spans="2:12" ht="69" customHeight="1" x14ac:dyDescent="0.25">
      <c r="B25" s="174" t="s">
        <v>126</v>
      </c>
      <c r="C25" s="130" t="s">
        <v>116</v>
      </c>
      <c r="D25" s="123" t="s">
        <v>124</v>
      </c>
      <c r="E25" s="34" t="s">
        <v>107</v>
      </c>
      <c r="F25" s="96">
        <f t="shared" si="2"/>
        <v>3515.3999999999996</v>
      </c>
      <c r="G25" s="13">
        <v>1171.8</v>
      </c>
      <c r="H25" s="28">
        <v>1171.8</v>
      </c>
      <c r="I25" s="28">
        <v>1171.8</v>
      </c>
      <c r="J25" s="26"/>
    </row>
    <row r="26" spans="2:12" ht="69" customHeight="1" x14ac:dyDescent="0.25">
      <c r="B26" s="170" t="s">
        <v>127</v>
      </c>
      <c r="C26" s="8" t="s">
        <v>25</v>
      </c>
      <c r="D26" s="18" t="s">
        <v>125</v>
      </c>
      <c r="E26" s="91" t="s">
        <v>107</v>
      </c>
      <c r="F26" s="96">
        <f t="shared" si="2"/>
        <v>120316.29999999999</v>
      </c>
      <c r="G26" s="97">
        <v>40309.9</v>
      </c>
      <c r="H26" s="41">
        <v>40104</v>
      </c>
      <c r="I26" s="41">
        <v>39902.400000000001</v>
      </c>
      <c r="J26" s="26"/>
    </row>
    <row r="27" spans="2:12" ht="50.25" customHeight="1" x14ac:dyDescent="0.25">
      <c r="B27" s="88"/>
      <c r="C27" s="187" t="s">
        <v>119</v>
      </c>
      <c r="D27" s="188"/>
      <c r="E27" s="86" t="s">
        <v>107</v>
      </c>
      <c r="F27" s="14">
        <f t="shared" si="2"/>
        <v>134961.70000000001</v>
      </c>
      <c r="G27" s="17">
        <f t="shared" ref="G27:H27" si="3">G23+G25+G26</f>
        <v>45145.200000000004</v>
      </c>
      <c r="H27" s="17">
        <f t="shared" si="3"/>
        <v>44994.9</v>
      </c>
      <c r="I27" s="17">
        <f>I23+I25+I26</f>
        <v>44821.599999999999</v>
      </c>
      <c r="J27" s="26"/>
    </row>
    <row r="28" spans="2:12" ht="35.25" customHeight="1" x14ac:dyDescent="0.25">
      <c r="B28" s="89"/>
      <c r="C28" s="192"/>
      <c r="D28" s="193"/>
      <c r="E28" s="87" t="s">
        <v>104</v>
      </c>
      <c r="F28" s="14">
        <f t="shared" si="2"/>
        <v>384.4</v>
      </c>
      <c r="G28" s="17">
        <f>G24</f>
        <v>113.3</v>
      </c>
      <c r="H28" s="17">
        <f t="shared" ref="H28:I28" si="4">H24</f>
        <v>115</v>
      </c>
      <c r="I28" s="17">
        <f t="shared" si="4"/>
        <v>156.1</v>
      </c>
    </row>
    <row r="29" spans="2:12" ht="35.25" customHeight="1" x14ac:dyDescent="0.25">
      <c r="B29" s="32" t="s">
        <v>95</v>
      </c>
      <c r="C29" s="191" t="s">
        <v>128</v>
      </c>
      <c r="D29" s="191"/>
      <c r="E29" s="191"/>
      <c r="F29" s="14"/>
      <c r="G29" s="17"/>
      <c r="H29" s="14"/>
      <c r="I29" s="101"/>
    </row>
    <row r="30" spans="2:12" ht="35.25" customHeight="1" x14ac:dyDescent="0.25">
      <c r="B30" s="125" t="s">
        <v>44</v>
      </c>
      <c r="C30" s="244" t="s">
        <v>129</v>
      </c>
      <c r="D30" s="127" t="s">
        <v>121</v>
      </c>
      <c r="E30" s="69" t="s">
        <v>107</v>
      </c>
      <c r="F30" s="96">
        <f t="shared" ref="F30:F35" si="5">SUM(G30:I30)</f>
        <v>25073.8</v>
      </c>
      <c r="G30" s="97">
        <v>0</v>
      </c>
      <c r="H30" s="41">
        <v>25073.8</v>
      </c>
      <c r="I30" s="41">
        <v>0</v>
      </c>
    </row>
    <row r="31" spans="2:12" ht="33.75" customHeight="1" x14ac:dyDescent="0.25">
      <c r="B31" s="126"/>
      <c r="C31" s="245"/>
      <c r="D31" s="120"/>
      <c r="E31" s="69" t="s">
        <v>108</v>
      </c>
      <c r="F31" s="96">
        <f t="shared" si="5"/>
        <v>775.5</v>
      </c>
      <c r="G31" s="97">
        <v>0</v>
      </c>
      <c r="H31" s="41">
        <v>775.5</v>
      </c>
      <c r="I31" s="41">
        <v>0</v>
      </c>
    </row>
    <row r="32" spans="2:12" ht="35.25" customHeight="1" x14ac:dyDescent="0.25">
      <c r="B32" s="126"/>
      <c r="C32" s="124"/>
      <c r="D32" s="120"/>
      <c r="E32" s="115" t="s">
        <v>106</v>
      </c>
      <c r="F32" s="96">
        <f t="shared" si="5"/>
        <v>0</v>
      </c>
      <c r="G32" s="41">
        <v>0</v>
      </c>
      <c r="H32" s="41">
        <v>0</v>
      </c>
      <c r="I32" s="41">
        <v>0</v>
      </c>
    </row>
    <row r="33" spans="2:10" ht="35.25" customHeight="1" x14ac:dyDescent="0.25">
      <c r="B33" s="169" t="s">
        <v>96</v>
      </c>
      <c r="C33" s="244" t="s">
        <v>130</v>
      </c>
      <c r="D33" s="116" t="s">
        <v>121</v>
      </c>
      <c r="E33" s="69" t="s">
        <v>107</v>
      </c>
      <c r="F33" s="96">
        <f t="shared" si="5"/>
        <v>1232.8</v>
      </c>
      <c r="G33" s="97">
        <v>0</v>
      </c>
      <c r="H33" s="41">
        <v>1232.8</v>
      </c>
      <c r="I33" s="41">
        <v>0</v>
      </c>
    </row>
    <row r="34" spans="2:10" ht="35.25" customHeight="1" x14ac:dyDescent="0.25">
      <c r="B34" s="118"/>
      <c r="C34" s="245"/>
      <c r="D34" s="118"/>
      <c r="E34" s="69" t="s">
        <v>108</v>
      </c>
      <c r="F34" s="96">
        <f t="shared" si="5"/>
        <v>38.1</v>
      </c>
      <c r="G34" s="97">
        <v>0</v>
      </c>
      <c r="H34" s="41">
        <v>38.1</v>
      </c>
      <c r="I34" s="41">
        <v>0</v>
      </c>
    </row>
    <row r="35" spans="2:10" ht="33" customHeight="1" x14ac:dyDescent="0.25">
      <c r="B35" s="117"/>
      <c r="C35" s="129"/>
      <c r="D35" s="117"/>
      <c r="E35" s="69" t="s">
        <v>106</v>
      </c>
      <c r="F35" s="96">
        <f t="shared" si="5"/>
        <v>0</v>
      </c>
      <c r="G35" s="41">
        <v>0</v>
      </c>
      <c r="H35" s="41">
        <v>0</v>
      </c>
      <c r="I35" s="41">
        <v>0</v>
      </c>
    </row>
    <row r="36" spans="2:10" ht="47.25" customHeight="1" x14ac:dyDescent="0.25">
      <c r="B36" s="135"/>
      <c r="C36" s="187" t="s">
        <v>131</v>
      </c>
      <c r="D36" s="188"/>
      <c r="E36" s="152" t="s">
        <v>107</v>
      </c>
      <c r="F36" s="109">
        <f t="shared" ref="F36:F38" si="6">SUM(G36:I36)</f>
        <v>26306.6</v>
      </c>
      <c r="G36" s="104">
        <f t="shared" ref="G36:I37" si="7">G30+G33</f>
        <v>0</v>
      </c>
      <c r="H36" s="104">
        <f t="shared" si="7"/>
        <v>26306.6</v>
      </c>
      <c r="I36" s="104">
        <f t="shared" si="7"/>
        <v>0</v>
      </c>
    </row>
    <row r="37" spans="2:10" ht="33" customHeight="1" x14ac:dyDescent="0.25">
      <c r="B37" s="145"/>
      <c r="C37" s="189"/>
      <c r="D37" s="190"/>
      <c r="E37" s="153" t="s">
        <v>108</v>
      </c>
      <c r="F37" s="109">
        <f t="shared" si="6"/>
        <v>813.6</v>
      </c>
      <c r="G37" s="24">
        <f t="shared" si="7"/>
        <v>0</v>
      </c>
      <c r="H37" s="24">
        <f t="shared" si="7"/>
        <v>813.6</v>
      </c>
      <c r="I37" s="24">
        <f t="shared" si="7"/>
        <v>0</v>
      </c>
    </row>
    <row r="38" spans="2:10" ht="36.75" customHeight="1" x14ac:dyDescent="0.25">
      <c r="B38" s="146"/>
      <c r="C38" s="189"/>
      <c r="D38" s="190"/>
      <c r="E38" s="154" t="s">
        <v>106</v>
      </c>
      <c r="F38" s="109">
        <f t="shared" si="6"/>
        <v>0</v>
      </c>
      <c r="G38" s="104">
        <f>SUM(G32,G35)</f>
        <v>0</v>
      </c>
      <c r="H38" s="104">
        <f>SUM(H32,H35)</f>
        <v>0</v>
      </c>
      <c r="I38" s="104">
        <f>SUM(I32,I35)</f>
        <v>0</v>
      </c>
    </row>
    <row r="39" spans="2:10" ht="39" customHeight="1" x14ac:dyDescent="0.25">
      <c r="B39" s="169" t="s">
        <v>97</v>
      </c>
      <c r="C39" s="191" t="s">
        <v>10</v>
      </c>
      <c r="D39" s="191"/>
      <c r="E39" s="191"/>
      <c r="F39" s="109"/>
      <c r="G39" s="24"/>
      <c r="H39" s="24"/>
      <c r="I39" s="24"/>
    </row>
    <row r="40" spans="2:10" ht="31.5" customHeight="1" x14ac:dyDescent="0.25">
      <c r="B40" s="198" t="s">
        <v>18</v>
      </c>
      <c r="C40" s="242" t="s">
        <v>11</v>
      </c>
      <c r="D40" s="201" t="s">
        <v>125</v>
      </c>
      <c r="E40" s="91" t="s">
        <v>106</v>
      </c>
      <c r="F40" s="96">
        <f>SUM(G40:I40)</f>
        <v>305657.59999999998</v>
      </c>
      <c r="G40" s="97">
        <v>109505.9</v>
      </c>
      <c r="H40" s="41">
        <v>96889.3</v>
      </c>
      <c r="I40" s="41">
        <v>99262.399999999994</v>
      </c>
    </row>
    <row r="41" spans="2:10" ht="32.25" customHeight="1" x14ac:dyDescent="0.25">
      <c r="B41" s="198"/>
      <c r="C41" s="242"/>
      <c r="D41" s="201"/>
      <c r="E41" s="91" t="s">
        <v>110</v>
      </c>
      <c r="F41" s="96">
        <f>SUM(G41:I41)</f>
        <v>159638.70000000001</v>
      </c>
      <c r="G41" s="97">
        <v>53212.9</v>
      </c>
      <c r="H41" s="41">
        <v>53212.9</v>
      </c>
      <c r="I41" s="41">
        <v>53212.9</v>
      </c>
    </row>
    <row r="42" spans="2:10" ht="34.5" customHeight="1" x14ac:dyDescent="0.25">
      <c r="B42" s="166" t="s">
        <v>45</v>
      </c>
      <c r="C42" s="133" t="s">
        <v>12</v>
      </c>
      <c r="D42" s="132" t="s">
        <v>125</v>
      </c>
      <c r="E42" s="91" t="s">
        <v>106</v>
      </c>
      <c r="F42" s="96">
        <f>SUM(G42:I42)</f>
        <v>10506.1</v>
      </c>
      <c r="G42" s="97">
        <v>10506.1</v>
      </c>
      <c r="H42" s="41">
        <v>0</v>
      </c>
      <c r="I42" s="41">
        <v>0</v>
      </c>
    </row>
    <row r="43" spans="2:10" ht="42" customHeight="1" x14ac:dyDescent="0.25">
      <c r="B43" s="166" t="s">
        <v>46</v>
      </c>
      <c r="C43" s="134" t="s">
        <v>13</v>
      </c>
      <c r="D43" s="132" t="s">
        <v>125</v>
      </c>
      <c r="E43" s="91" t="s">
        <v>106</v>
      </c>
      <c r="F43" s="96">
        <f t="shared" ref="F43:F51" si="8">SUM(G43:I43)</f>
        <v>3502.2000000000003</v>
      </c>
      <c r="G43" s="97">
        <v>1167.4000000000001</v>
      </c>
      <c r="H43" s="97">
        <v>1167.4000000000001</v>
      </c>
      <c r="I43" s="97">
        <v>1167.4000000000001</v>
      </c>
    </row>
    <row r="44" spans="2:10" ht="36.75" customHeight="1" x14ac:dyDescent="0.25">
      <c r="B44" s="170" t="s">
        <v>22</v>
      </c>
      <c r="C44" s="33" t="s">
        <v>20</v>
      </c>
      <c r="D44" s="121" t="s">
        <v>125</v>
      </c>
      <c r="E44" s="91" t="s">
        <v>106</v>
      </c>
      <c r="F44" s="96">
        <f t="shared" si="8"/>
        <v>0</v>
      </c>
      <c r="G44" s="97">
        <v>0</v>
      </c>
      <c r="H44" s="41">
        <v>0</v>
      </c>
      <c r="I44" s="41">
        <v>0</v>
      </c>
      <c r="J44" s="36"/>
    </row>
    <row r="45" spans="2:10" ht="52.5" customHeight="1" x14ac:dyDescent="0.25">
      <c r="B45" s="168" t="s">
        <v>47</v>
      </c>
      <c r="C45" s="93" t="s">
        <v>14</v>
      </c>
      <c r="D45" s="121" t="s">
        <v>125</v>
      </c>
      <c r="E45" s="90" t="s">
        <v>108</v>
      </c>
      <c r="F45" s="108">
        <f t="shared" si="8"/>
        <v>359065.89999999997</v>
      </c>
      <c r="G45" s="97">
        <v>115048.4</v>
      </c>
      <c r="H45" s="41">
        <v>119623.7</v>
      </c>
      <c r="I45" s="41">
        <v>124393.8</v>
      </c>
    </row>
    <row r="46" spans="2:10" ht="136.5" hidden="1" customHeight="1" x14ac:dyDescent="0.25">
      <c r="B46" s="92" t="s">
        <v>83</v>
      </c>
      <c r="C46" s="93" t="s">
        <v>15</v>
      </c>
      <c r="D46" s="91" t="s">
        <v>7</v>
      </c>
      <c r="E46" s="90" t="s">
        <v>108</v>
      </c>
      <c r="F46" s="108">
        <f t="shared" si="8"/>
        <v>0</v>
      </c>
      <c r="G46" s="102">
        <v>0</v>
      </c>
      <c r="H46" s="41">
        <v>0</v>
      </c>
      <c r="I46" s="41">
        <v>0</v>
      </c>
    </row>
    <row r="47" spans="2:10" ht="49.5" hidden="1" customHeight="1" thickBot="1" x14ac:dyDescent="0.3">
      <c r="B47" s="92" t="s">
        <v>88</v>
      </c>
      <c r="C47" s="93" t="s">
        <v>90</v>
      </c>
      <c r="D47" s="91" t="s">
        <v>7</v>
      </c>
      <c r="E47" s="90" t="s">
        <v>106</v>
      </c>
      <c r="F47" s="108">
        <f t="shared" si="8"/>
        <v>0</v>
      </c>
      <c r="G47" s="103">
        <v>0</v>
      </c>
      <c r="H47" s="102">
        <v>0</v>
      </c>
      <c r="I47" s="41">
        <v>0</v>
      </c>
    </row>
    <row r="48" spans="2:10" ht="89.25" hidden="1" customHeight="1" x14ac:dyDescent="0.25">
      <c r="B48" s="119" t="s">
        <v>89</v>
      </c>
      <c r="C48" s="128" t="s">
        <v>91</v>
      </c>
      <c r="D48" s="116" t="s">
        <v>7</v>
      </c>
      <c r="E48" s="90" t="s">
        <v>108</v>
      </c>
      <c r="F48" s="108">
        <f t="shared" si="8"/>
        <v>0</v>
      </c>
      <c r="G48" s="41">
        <v>0</v>
      </c>
      <c r="H48" s="97">
        <v>0</v>
      </c>
      <c r="I48" s="41">
        <v>0</v>
      </c>
    </row>
    <row r="49" spans="2:9" ht="39" customHeight="1" x14ac:dyDescent="0.25">
      <c r="B49" s="147"/>
      <c r="C49" s="187" t="s">
        <v>16</v>
      </c>
      <c r="D49" s="188"/>
      <c r="E49" s="153" t="s">
        <v>108</v>
      </c>
      <c r="F49" s="109">
        <f t="shared" si="8"/>
        <v>359065.89999999997</v>
      </c>
      <c r="G49" s="104">
        <f>G45</f>
        <v>115048.4</v>
      </c>
      <c r="H49" s="104">
        <f t="shared" ref="H49:I49" si="9">H45</f>
        <v>119623.7</v>
      </c>
      <c r="I49" s="104">
        <f t="shared" si="9"/>
        <v>124393.8</v>
      </c>
    </row>
    <row r="50" spans="2:9" ht="35.25" customHeight="1" x14ac:dyDescent="0.25">
      <c r="B50" s="148"/>
      <c r="C50" s="189"/>
      <c r="D50" s="190"/>
      <c r="E50" s="153" t="s">
        <v>106</v>
      </c>
      <c r="F50" s="109">
        <f t="shared" si="8"/>
        <v>319665.89999999997</v>
      </c>
      <c r="G50" s="104">
        <f>G40+G42+G43+G44</f>
        <v>121179.4</v>
      </c>
      <c r="H50" s="104">
        <f t="shared" ref="H50:I50" si="10">H40+H42+H43+H44</f>
        <v>98056.7</v>
      </c>
      <c r="I50" s="104">
        <f t="shared" si="10"/>
        <v>100429.79999999999</v>
      </c>
    </row>
    <row r="51" spans="2:9" ht="33.75" customHeight="1" x14ac:dyDescent="0.25">
      <c r="B51" s="149"/>
      <c r="C51" s="192"/>
      <c r="D51" s="193"/>
      <c r="E51" s="180" t="s">
        <v>110</v>
      </c>
      <c r="F51" s="109">
        <f t="shared" si="8"/>
        <v>159638.70000000001</v>
      </c>
      <c r="G51" s="104">
        <f>G41</f>
        <v>53212.9</v>
      </c>
      <c r="H51" s="104">
        <f t="shared" ref="H51:I51" si="11">H41</f>
        <v>53212.9</v>
      </c>
      <c r="I51" s="104">
        <f t="shared" si="11"/>
        <v>53212.9</v>
      </c>
    </row>
    <row r="52" spans="2:9" ht="20.25" customHeight="1" x14ac:dyDescent="0.3">
      <c r="B52" s="167" t="s">
        <v>31</v>
      </c>
      <c r="C52" s="243" t="s">
        <v>17</v>
      </c>
      <c r="D52" s="243"/>
      <c r="E52" s="191"/>
      <c r="F52" s="110"/>
      <c r="G52" s="41"/>
      <c r="H52" s="100"/>
      <c r="I52" s="101"/>
    </row>
    <row r="53" spans="2:9" ht="33" customHeight="1" x14ac:dyDescent="0.25">
      <c r="B53" s="201" t="s">
        <v>48</v>
      </c>
      <c r="C53" s="202" t="s">
        <v>11</v>
      </c>
      <c r="D53" s="201" t="s">
        <v>125</v>
      </c>
      <c r="E53" s="91" t="s">
        <v>106</v>
      </c>
      <c r="F53" s="108">
        <f t="shared" ref="F53:F75" si="12">SUM(G53:I53)</f>
        <v>81366.8</v>
      </c>
      <c r="G53" s="97">
        <v>46805.9</v>
      </c>
      <c r="H53" s="41">
        <v>21759.7</v>
      </c>
      <c r="I53" s="41">
        <v>12801.2</v>
      </c>
    </row>
    <row r="54" spans="2:9" ht="45" customHeight="1" x14ac:dyDescent="0.25">
      <c r="B54" s="201"/>
      <c r="C54" s="202"/>
      <c r="D54" s="201"/>
      <c r="E54" s="91" t="s">
        <v>110</v>
      </c>
      <c r="F54" s="108">
        <f t="shared" si="12"/>
        <v>19643.7</v>
      </c>
      <c r="G54" s="97">
        <v>6696.5</v>
      </c>
      <c r="H54" s="41">
        <v>6473.6</v>
      </c>
      <c r="I54" s="41">
        <v>6473.6</v>
      </c>
    </row>
    <row r="55" spans="2:9" ht="48.75" customHeight="1" x14ac:dyDescent="0.25">
      <c r="B55" s="170" t="s">
        <v>49</v>
      </c>
      <c r="C55" s="46" t="s">
        <v>19</v>
      </c>
      <c r="D55" s="83" t="s">
        <v>100</v>
      </c>
      <c r="E55" s="91" t="s">
        <v>106</v>
      </c>
      <c r="F55" s="96">
        <f t="shared" si="12"/>
        <v>1850</v>
      </c>
      <c r="G55" s="97">
        <v>850</v>
      </c>
      <c r="H55" s="41">
        <v>500</v>
      </c>
      <c r="I55" s="41">
        <v>500</v>
      </c>
    </row>
    <row r="56" spans="2:9" ht="39.75" customHeight="1" x14ac:dyDescent="0.25">
      <c r="B56" s="170" t="s">
        <v>50</v>
      </c>
      <c r="C56" s="45" t="s">
        <v>20</v>
      </c>
      <c r="D56" s="121" t="s">
        <v>125</v>
      </c>
      <c r="E56" s="91" t="s">
        <v>106</v>
      </c>
      <c r="F56" s="96">
        <f t="shared" si="12"/>
        <v>3611.4</v>
      </c>
      <c r="G56" s="97">
        <v>3611.4</v>
      </c>
      <c r="H56" s="41">
        <v>0</v>
      </c>
      <c r="I56" s="41">
        <v>0</v>
      </c>
    </row>
    <row r="57" spans="2:9" ht="44.25" customHeight="1" x14ac:dyDescent="0.25">
      <c r="B57" s="166" t="s">
        <v>67</v>
      </c>
      <c r="C57" s="45" t="s">
        <v>84</v>
      </c>
      <c r="D57" s="78" t="s">
        <v>7</v>
      </c>
      <c r="E57" s="91" t="s">
        <v>106</v>
      </c>
      <c r="F57" s="96">
        <f t="shared" si="12"/>
        <v>0</v>
      </c>
      <c r="G57" s="97">
        <v>0</v>
      </c>
      <c r="H57" s="41">
        <v>0</v>
      </c>
      <c r="I57" s="41">
        <v>0</v>
      </c>
    </row>
    <row r="58" spans="2:9" ht="36.75" customHeight="1" x14ac:dyDescent="0.25">
      <c r="B58" s="170" t="s">
        <v>68</v>
      </c>
      <c r="C58" s="46" t="s">
        <v>21</v>
      </c>
      <c r="D58" s="121" t="s">
        <v>125</v>
      </c>
      <c r="E58" s="91" t="s">
        <v>106</v>
      </c>
      <c r="F58" s="96">
        <f t="shared" si="12"/>
        <v>32642.1</v>
      </c>
      <c r="G58" s="97">
        <v>23633.7</v>
      </c>
      <c r="H58" s="41">
        <v>4997.8</v>
      </c>
      <c r="I58" s="41">
        <v>4010.6</v>
      </c>
    </row>
    <row r="59" spans="2:9" ht="34.5" customHeight="1" x14ac:dyDescent="0.25">
      <c r="B59" s="170" t="s">
        <v>69</v>
      </c>
      <c r="C59" s="46" t="s">
        <v>23</v>
      </c>
      <c r="D59" s="83" t="s">
        <v>100</v>
      </c>
      <c r="E59" s="91" t="s">
        <v>106</v>
      </c>
      <c r="F59" s="96">
        <f t="shared" si="12"/>
        <v>4922.3999999999996</v>
      </c>
      <c r="G59" s="97">
        <v>1640.8</v>
      </c>
      <c r="H59" s="41">
        <v>1640.8</v>
      </c>
      <c r="I59" s="41">
        <v>1640.8</v>
      </c>
    </row>
    <row r="60" spans="2:9" ht="34.5" customHeight="1" x14ac:dyDescent="0.25">
      <c r="B60" s="170" t="s">
        <v>70</v>
      </c>
      <c r="C60" s="45" t="s">
        <v>24</v>
      </c>
      <c r="D60" s="83" t="s">
        <v>100</v>
      </c>
      <c r="E60" s="91" t="s">
        <v>106</v>
      </c>
      <c r="F60" s="96">
        <f t="shared" si="12"/>
        <v>630</v>
      </c>
      <c r="G60" s="41">
        <v>210</v>
      </c>
      <c r="H60" s="41">
        <v>210</v>
      </c>
      <c r="I60" s="41">
        <v>210</v>
      </c>
    </row>
    <row r="61" spans="2:9" ht="46.5" customHeight="1" x14ac:dyDescent="0.25">
      <c r="B61" s="169" t="s">
        <v>71</v>
      </c>
      <c r="C61" s="7" t="s">
        <v>92</v>
      </c>
      <c r="D61" s="78" t="s">
        <v>7</v>
      </c>
      <c r="E61" s="95" t="s">
        <v>108</v>
      </c>
      <c r="F61" s="96">
        <f t="shared" si="12"/>
        <v>325</v>
      </c>
      <c r="G61" s="97">
        <v>325</v>
      </c>
      <c r="H61" s="41">
        <v>0</v>
      </c>
      <c r="I61" s="41">
        <v>0</v>
      </c>
    </row>
    <row r="62" spans="2:9" ht="66.75" customHeight="1" x14ac:dyDescent="0.25">
      <c r="B62" s="169" t="s">
        <v>72</v>
      </c>
      <c r="C62" s="84" t="s">
        <v>26</v>
      </c>
      <c r="D62" s="83" t="s">
        <v>100</v>
      </c>
      <c r="E62" s="91" t="s">
        <v>106</v>
      </c>
      <c r="F62" s="96">
        <f t="shared" si="12"/>
        <v>1800</v>
      </c>
      <c r="G62" s="97">
        <v>700</v>
      </c>
      <c r="H62" s="41">
        <v>600</v>
      </c>
      <c r="I62" s="41">
        <v>500</v>
      </c>
    </row>
    <row r="63" spans="2:9" ht="33.75" customHeight="1" x14ac:dyDescent="0.25">
      <c r="B63" s="169" t="s">
        <v>73</v>
      </c>
      <c r="C63" s="241" t="s">
        <v>134</v>
      </c>
      <c r="D63" s="201" t="s">
        <v>100</v>
      </c>
      <c r="E63" s="91" t="s">
        <v>108</v>
      </c>
      <c r="F63" s="96">
        <f t="shared" si="12"/>
        <v>3093.2000000000003</v>
      </c>
      <c r="G63" s="41">
        <v>1061.4000000000001</v>
      </c>
      <c r="H63" s="41">
        <v>1015.9</v>
      </c>
      <c r="I63" s="41">
        <v>1015.9</v>
      </c>
    </row>
    <row r="64" spans="2:9" ht="48.75" customHeight="1" x14ac:dyDescent="0.25">
      <c r="B64" s="150"/>
      <c r="C64" s="241"/>
      <c r="D64" s="201"/>
      <c r="E64" s="155" t="s">
        <v>113</v>
      </c>
      <c r="F64" s="96">
        <f t="shared" si="12"/>
        <v>0</v>
      </c>
      <c r="G64" s="97">
        <v>0</v>
      </c>
      <c r="H64" s="41">
        <v>0</v>
      </c>
      <c r="I64" s="41">
        <v>0</v>
      </c>
    </row>
    <row r="65" spans="2:12" ht="66.75" customHeight="1" x14ac:dyDescent="0.25">
      <c r="B65" s="168" t="s">
        <v>74</v>
      </c>
      <c r="C65" s="46" t="s">
        <v>27</v>
      </c>
      <c r="D65" s="121" t="s">
        <v>125</v>
      </c>
      <c r="E65" s="91" t="s">
        <v>108</v>
      </c>
      <c r="F65" s="96">
        <f t="shared" si="12"/>
        <v>1185670.4000000001</v>
      </c>
      <c r="G65" s="97">
        <v>383544.2</v>
      </c>
      <c r="H65" s="41">
        <v>394164.4</v>
      </c>
      <c r="I65" s="41">
        <v>407961.8</v>
      </c>
    </row>
    <row r="66" spans="2:12" ht="44.25" customHeight="1" x14ac:dyDescent="0.25">
      <c r="B66" s="168" t="s">
        <v>75</v>
      </c>
      <c r="C66" s="46" t="s">
        <v>28</v>
      </c>
      <c r="D66" s="121" t="s">
        <v>125</v>
      </c>
      <c r="E66" s="91" t="s">
        <v>108</v>
      </c>
      <c r="F66" s="96">
        <f t="shared" si="12"/>
        <v>9716.7000000000007</v>
      </c>
      <c r="G66" s="41">
        <v>3238.9</v>
      </c>
      <c r="H66" s="41">
        <v>3238.9</v>
      </c>
      <c r="I66" s="41">
        <v>3238.9</v>
      </c>
      <c r="K66" s="21"/>
      <c r="L66" s="21"/>
    </row>
    <row r="67" spans="2:12" ht="38.25" customHeight="1" x14ac:dyDescent="0.25">
      <c r="B67" s="198" t="s">
        <v>76</v>
      </c>
      <c r="C67" s="202" t="s">
        <v>29</v>
      </c>
      <c r="D67" s="201" t="s">
        <v>100</v>
      </c>
      <c r="E67" s="91" t="s">
        <v>111</v>
      </c>
      <c r="F67" s="96">
        <f t="shared" si="12"/>
        <v>52347</v>
      </c>
      <c r="G67" s="98">
        <v>19376.400000000001</v>
      </c>
      <c r="H67" s="98">
        <v>17098.400000000001</v>
      </c>
      <c r="I67" s="98">
        <v>15872.2</v>
      </c>
      <c r="K67" s="21"/>
      <c r="L67" s="21"/>
    </row>
    <row r="68" spans="2:12" ht="40.5" customHeight="1" x14ac:dyDescent="0.25">
      <c r="B68" s="198"/>
      <c r="C68" s="202"/>
      <c r="D68" s="201"/>
      <c r="E68" s="91" t="s">
        <v>103</v>
      </c>
      <c r="F68" s="96">
        <f t="shared" si="12"/>
        <v>11947.5</v>
      </c>
      <c r="G68" s="41">
        <v>3968.7</v>
      </c>
      <c r="H68" s="41">
        <v>4010.8</v>
      </c>
      <c r="I68" s="41">
        <v>3968</v>
      </c>
      <c r="K68" s="21"/>
      <c r="L68" s="21"/>
    </row>
    <row r="69" spans="2:12" ht="33" customHeight="1" x14ac:dyDescent="0.25">
      <c r="B69" s="185"/>
      <c r="C69" s="202"/>
      <c r="D69" s="201"/>
      <c r="E69" s="91" t="s">
        <v>106</v>
      </c>
      <c r="F69" s="96">
        <f t="shared" si="12"/>
        <v>649.4</v>
      </c>
      <c r="G69" s="41">
        <v>235.8</v>
      </c>
      <c r="H69" s="41">
        <v>213.2</v>
      </c>
      <c r="I69" s="41">
        <v>200.4</v>
      </c>
      <c r="K69" s="21"/>
      <c r="L69" s="21"/>
    </row>
    <row r="70" spans="2:12" ht="33" customHeight="1" x14ac:dyDescent="0.25">
      <c r="B70" s="169" t="s">
        <v>143</v>
      </c>
      <c r="C70" s="205" t="s">
        <v>122</v>
      </c>
      <c r="D70" s="194" t="s">
        <v>125</v>
      </c>
      <c r="E70" s="121" t="s">
        <v>108</v>
      </c>
      <c r="F70" s="96">
        <f t="shared" si="12"/>
        <v>2940</v>
      </c>
      <c r="G70" s="41">
        <v>980</v>
      </c>
      <c r="H70" s="41">
        <v>980</v>
      </c>
      <c r="I70" s="41">
        <v>980</v>
      </c>
      <c r="K70" s="21"/>
      <c r="L70" s="21"/>
    </row>
    <row r="71" spans="2:12" ht="33" customHeight="1" x14ac:dyDescent="0.25">
      <c r="B71" s="122"/>
      <c r="C71" s="206"/>
      <c r="D71" s="195"/>
      <c r="E71" s="121" t="s">
        <v>106</v>
      </c>
      <c r="F71" s="96">
        <f t="shared" si="12"/>
        <v>154.80000000000001</v>
      </c>
      <c r="G71" s="41">
        <v>51.6</v>
      </c>
      <c r="H71" s="41">
        <v>51.6</v>
      </c>
      <c r="I71" s="41">
        <v>51.6</v>
      </c>
      <c r="K71" s="21"/>
      <c r="L71" s="21"/>
    </row>
    <row r="72" spans="2:12" ht="46.5" customHeight="1" x14ac:dyDescent="0.25">
      <c r="B72" s="199"/>
      <c r="C72" s="203" t="s">
        <v>30</v>
      </c>
      <c r="D72" s="204"/>
      <c r="E72" s="111" t="s">
        <v>111</v>
      </c>
      <c r="F72" s="14">
        <f t="shared" si="12"/>
        <v>52347</v>
      </c>
      <c r="G72" s="104">
        <f>G67</f>
        <v>19376.400000000001</v>
      </c>
      <c r="H72" s="104">
        <f t="shared" ref="H72:I72" si="13">H67</f>
        <v>17098.400000000001</v>
      </c>
      <c r="I72" s="104">
        <f t="shared" si="13"/>
        <v>15872.2</v>
      </c>
    </row>
    <row r="73" spans="2:12" ht="32.25" customHeight="1" x14ac:dyDescent="0.25">
      <c r="B73" s="199"/>
      <c r="C73" s="203"/>
      <c r="D73" s="204"/>
      <c r="E73" s="111" t="s">
        <v>112</v>
      </c>
      <c r="F73" s="14">
        <f t="shared" si="12"/>
        <v>1213692.8000000003</v>
      </c>
      <c r="G73" s="104">
        <f>SUM(G61,G63,G65,G66,G68,G70)</f>
        <v>393118.20000000007</v>
      </c>
      <c r="H73" s="104">
        <f t="shared" ref="H73:I73" si="14">SUM(H63,H65,H66,H68,H70)</f>
        <v>403410.00000000006</v>
      </c>
      <c r="I73" s="104">
        <f t="shared" si="14"/>
        <v>417164.60000000003</v>
      </c>
    </row>
    <row r="74" spans="2:12" ht="33" customHeight="1" x14ac:dyDescent="0.25">
      <c r="B74" s="199"/>
      <c r="C74" s="203"/>
      <c r="D74" s="204"/>
      <c r="E74" s="112" t="s">
        <v>106</v>
      </c>
      <c r="F74" s="14">
        <f t="shared" si="12"/>
        <v>127626.90000000002</v>
      </c>
      <c r="G74" s="24">
        <f>SUM(G53,G55,G56,G57,G58,G59,G60,G62,G69,G71)</f>
        <v>77739.200000000012</v>
      </c>
      <c r="H74" s="24">
        <f t="shared" ref="H74:I74" si="15">SUM(H53,H55,H56,H57,H58,H59,H60,H62,H69,H71)</f>
        <v>29973.1</v>
      </c>
      <c r="I74" s="24">
        <f t="shared" si="15"/>
        <v>19914.599999999999</v>
      </c>
    </row>
    <row r="75" spans="2:12" ht="48" customHeight="1" thickBot="1" x14ac:dyDescent="0.3">
      <c r="B75" s="200"/>
      <c r="C75" s="203"/>
      <c r="D75" s="204"/>
      <c r="E75" s="112" t="s">
        <v>110</v>
      </c>
      <c r="F75" s="14">
        <f t="shared" si="12"/>
        <v>19643.7</v>
      </c>
      <c r="G75" s="104">
        <f>G54+G64</f>
        <v>6696.5</v>
      </c>
      <c r="H75" s="104">
        <f>H54+H64</f>
        <v>6473.6</v>
      </c>
      <c r="I75" s="104">
        <f>I54+I64</f>
        <v>6473.6</v>
      </c>
    </row>
    <row r="76" spans="2:12" ht="27" customHeight="1" x14ac:dyDescent="0.3">
      <c r="B76" s="172" t="s">
        <v>66</v>
      </c>
      <c r="C76" s="239" t="s">
        <v>63</v>
      </c>
      <c r="D76" s="240"/>
      <c r="E76" s="240"/>
      <c r="F76" s="13"/>
      <c r="G76" s="13"/>
      <c r="H76" s="100"/>
      <c r="I76" s="105"/>
    </row>
    <row r="77" spans="2:12" ht="30.75" customHeight="1" x14ac:dyDescent="0.25">
      <c r="B77" s="185" t="s">
        <v>51</v>
      </c>
      <c r="C77" s="196" t="s">
        <v>11</v>
      </c>
      <c r="D77" s="194" t="s">
        <v>100</v>
      </c>
      <c r="E77" s="90" t="s">
        <v>106</v>
      </c>
      <c r="F77" s="96">
        <f t="shared" ref="F77:F82" si="16">SUM(G77:I77)</f>
        <v>59890.8</v>
      </c>
      <c r="G77" s="97">
        <v>19532.599999999999</v>
      </c>
      <c r="H77" s="41">
        <v>19952.7</v>
      </c>
      <c r="I77" s="41">
        <v>20405.5</v>
      </c>
    </row>
    <row r="78" spans="2:12" ht="45" customHeight="1" x14ac:dyDescent="0.25">
      <c r="B78" s="186"/>
      <c r="C78" s="197"/>
      <c r="D78" s="195"/>
      <c r="E78" s="90" t="s">
        <v>113</v>
      </c>
      <c r="F78" s="96">
        <f t="shared" si="16"/>
        <v>6358.7999999999993</v>
      </c>
      <c r="G78" s="41">
        <v>2119.6</v>
      </c>
      <c r="H78" s="41">
        <v>2119.6</v>
      </c>
      <c r="I78" s="41">
        <v>2119.6</v>
      </c>
    </row>
    <row r="79" spans="2:12" ht="48" customHeight="1" x14ac:dyDescent="0.25">
      <c r="B79" s="166" t="s">
        <v>52</v>
      </c>
      <c r="C79" s="75" t="s">
        <v>20</v>
      </c>
      <c r="D79" s="85" t="s">
        <v>100</v>
      </c>
      <c r="E79" s="90" t="s">
        <v>106</v>
      </c>
      <c r="F79" s="96">
        <f t="shared" si="16"/>
        <v>0</v>
      </c>
      <c r="G79" s="97">
        <v>0</v>
      </c>
      <c r="H79" s="41">
        <v>0</v>
      </c>
      <c r="I79" s="41">
        <v>0</v>
      </c>
    </row>
    <row r="80" spans="2:12" ht="51.75" customHeight="1" x14ac:dyDescent="0.25">
      <c r="B80" s="166" t="s">
        <v>53</v>
      </c>
      <c r="C80" s="38" t="s">
        <v>33</v>
      </c>
      <c r="D80" s="83" t="s">
        <v>100</v>
      </c>
      <c r="E80" s="90" t="s">
        <v>106</v>
      </c>
      <c r="F80" s="96">
        <f t="shared" si="16"/>
        <v>182.9</v>
      </c>
      <c r="G80" s="97">
        <v>182.9</v>
      </c>
      <c r="H80" s="41">
        <v>0</v>
      </c>
      <c r="I80" s="41">
        <v>0</v>
      </c>
    </row>
    <row r="81" spans="2:10" ht="33" customHeight="1" x14ac:dyDescent="0.25">
      <c r="B81" s="19"/>
      <c r="C81" s="204" t="s">
        <v>30</v>
      </c>
      <c r="D81" s="233"/>
      <c r="E81" s="113" t="s">
        <v>106</v>
      </c>
      <c r="F81" s="25">
        <f t="shared" si="16"/>
        <v>60073.7</v>
      </c>
      <c r="G81" s="25">
        <f>G77+G79+G80</f>
        <v>19715.5</v>
      </c>
      <c r="H81" s="25">
        <f t="shared" ref="H81:I81" si="17">H77+H79+H80</f>
        <v>19952.7</v>
      </c>
      <c r="I81" s="25">
        <f t="shared" si="17"/>
        <v>20405.5</v>
      </c>
    </row>
    <row r="82" spans="2:10" ht="44.25" customHeight="1" x14ac:dyDescent="0.25">
      <c r="B82" s="19"/>
      <c r="C82" s="204"/>
      <c r="D82" s="233"/>
      <c r="E82" s="114" t="s">
        <v>113</v>
      </c>
      <c r="F82" s="27">
        <f t="shared" si="16"/>
        <v>6358.7999999999993</v>
      </c>
      <c r="G82" s="27">
        <f>G78</f>
        <v>2119.6</v>
      </c>
      <c r="H82" s="27">
        <f t="shared" ref="H82:I82" si="18">H78</f>
        <v>2119.6</v>
      </c>
      <c r="I82" s="27">
        <f t="shared" si="18"/>
        <v>2119.6</v>
      </c>
    </row>
    <row r="83" spans="2:10" ht="44.25" customHeight="1" x14ac:dyDescent="0.25">
      <c r="B83" s="166" t="s">
        <v>77</v>
      </c>
      <c r="C83" s="234" t="s">
        <v>93</v>
      </c>
      <c r="D83" s="235"/>
      <c r="E83" s="236"/>
      <c r="F83" s="14"/>
      <c r="G83" s="14"/>
      <c r="H83" s="14"/>
      <c r="I83" s="14"/>
    </row>
    <row r="84" spans="2:10" ht="139.5" customHeight="1" x14ac:dyDescent="0.25">
      <c r="B84" s="166" t="s">
        <v>78</v>
      </c>
      <c r="C84" s="79" t="s">
        <v>65</v>
      </c>
      <c r="D84" s="83" t="s">
        <v>100</v>
      </c>
      <c r="E84" s="90" t="s">
        <v>106</v>
      </c>
      <c r="F84" s="106">
        <f t="shared" ref="F84:F85" si="19">SUM(G84:I84)</f>
        <v>17811.900000000001</v>
      </c>
      <c r="G84" s="13">
        <v>5937.3</v>
      </c>
      <c r="H84" s="13">
        <v>5937.3</v>
      </c>
      <c r="I84" s="13">
        <v>5937.3</v>
      </c>
    </row>
    <row r="85" spans="2:10" ht="33.75" customHeight="1" x14ac:dyDescent="0.25">
      <c r="B85" s="55"/>
      <c r="C85" s="234" t="s">
        <v>30</v>
      </c>
      <c r="D85" s="236"/>
      <c r="E85" s="90" t="s">
        <v>106</v>
      </c>
      <c r="F85" s="27">
        <f t="shared" si="19"/>
        <v>17811.900000000001</v>
      </c>
      <c r="G85" s="14">
        <f>G84</f>
        <v>5937.3</v>
      </c>
      <c r="H85" s="14">
        <f t="shared" ref="H85:I85" si="20">H84</f>
        <v>5937.3</v>
      </c>
      <c r="I85" s="14">
        <f t="shared" si="20"/>
        <v>5937.3</v>
      </c>
    </row>
    <row r="86" spans="2:10" ht="42" customHeight="1" x14ac:dyDescent="0.3">
      <c r="B86" s="171" t="s">
        <v>132</v>
      </c>
      <c r="C86" s="231" t="s">
        <v>34</v>
      </c>
      <c r="D86" s="232"/>
      <c r="E86" s="232"/>
      <c r="F86" s="13"/>
      <c r="G86" s="13"/>
      <c r="H86" s="100"/>
      <c r="I86" s="101"/>
    </row>
    <row r="87" spans="2:10" ht="34.5" customHeight="1" x14ac:dyDescent="0.25">
      <c r="B87" s="170" t="s">
        <v>133</v>
      </c>
      <c r="C87" s="38" t="s">
        <v>35</v>
      </c>
      <c r="D87" s="83" t="s">
        <v>100</v>
      </c>
      <c r="E87" s="91" t="s">
        <v>106</v>
      </c>
      <c r="F87" s="13">
        <f t="shared" ref="F87:F96" si="21">SUM(G87:I87)</f>
        <v>23871.7</v>
      </c>
      <c r="G87" s="97">
        <v>8701.7000000000007</v>
      </c>
      <c r="H87" s="97">
        <v>7795</v>
      </c>
      <c r="I87" s="97">
        <v>7375</v>
      </c>
    </row>
    <row r="88" spans="2:10" ht="33.75" customHeight="1" x14ac:dyDescent="0.25">
      <c r="B88" s="170" t="s">
        <v>144</v>
      </c>
      <c r="C88" s="8" t="s">
        <v>36</v>
      </c>
      <c r="D88" s="83" t="s">
        <v>100</v>
      </c>
      <c r="E88" s="91" t="s">
        <v>106</v>
      </c>
      <c r="F88" s="13">
        <f t="shared" si="21"/>
        <v>39275.599999999999</v>
      </c>
      <c r="G88" s="97">
        <v>12476.2</v>
      </c>
      <c r="H88" s="97">
        <v>13036</v>
      </c>
      <c r="I88" s="97">
        <v>13763.4</v>
      </c>
    </row>
    <row r="89" spans="2:10" ht="45.75" customHeight="1" x14ac:dyDescent="0.25">
      <c r="B89" s="170" t="s">
        <v>145</v>
      </c>
      <c r="C89" s="8" t="s">
        <v>37</v>
      </c>
      <c r="D89" s="83" t="s">
        <v>100</v>
      </c>
      <c r="E89" s="91" t="s">
        <v>108</v>
      </c>
      <c r="F89" s="13">
        <f t="shared" si="21"/>
        <v>16525.900000000001</v>
      </c>
      <c r="G89" s="97">
        <v>5780.1</v>
      </c>
      <c r="H89" s="97">
        <v>5372.9</v>
      </c>
      <c r="I89" s="97">
        <v>5372.9</v>
      </c>
      <c r="J89" s="22"/>
    </row>
    <row r="90" spans="2:10" ht="33" customHeight="1" x14ac:dyDescent="0.25">
      <c r="B90" s="212"/>
      <c r="C90" s="229" t="s">
        <v>38</v>
      </c>
      <c r="D90" s="229"/>
      <c r="E90" s="112" t="s">
        <v>106</v>
      </c>
      <c r="F90" s="14">
        <f t="shared" si="21"/>
        <v>63147.3</v>
      </c>
      <c r="G90" s="14">
        <f t="shared" ref="G90" si="22">SUM(G87:G88)</f>
        <v>21177.9</v>
      </c>
      <c r="H90" s="14">
        <f t="shared" ref="H90:I90" si="23">SUM(H87:H88)</f>
        <v>20831</v>
      </c>
      <c r="I90" s="14">
        <f t="shared" si="23"/>
        <v>21138.400000000001</v>
      </c>
    </row>
    <row r="91" spans="2:10" ht="45.75" customHeight="1" x14ac:dyDescent="0.25">
      <c r="B91" s="212"/>
      <c r="C91" s="229"/>
      <c r="D91" s="229"/>
      <c r="E91" s="112" t="s">
        <v>108</v>
      </c>
      <c r="F91" s="14">
        <f t="shared" si="21"/>
        <v>16525.900000000001</v>
      </c>
      <c r="G91" s="24">
        <f>G89</f>
        <v>5780.1</v>
      </c>
      <c r="H91" s="24">
        <f>H89</f>
        <v>5372.9</v>
      </c>
      <c r="I91" s="24">
        <f>I89</f>
        <v>5372.9</v>
      </c>
    </row>
    <row r="92" spans="2:10" ht="21.75" customHeight="1" x14ac:dyDescent="0.25">
      <c r="B92" s="212"/>
      <c r="C92" s="230" t="s">
        <v>39</v>
      </c>
      <c r="D92" s="230"/>
      <c r="E92" s="230"/>
      <c r="F92" s="181">
        <f t="shared" si="21"/>
        <v>2821651</v>
      </c>
      <c r="G92" s="107">
        <f>SUM(G93:G96)</f>
        <v>891573.1</v>
      </c>
      <c r="H92" s="107">
        <f t="shared" ref="H92:I92" si="24">SUM(H93:H96)</f>
        <v>979638.80000000016</v>
      </c>
      <c r="I92" s="182">
        <f t="shared" si="24"/>
        <v>950439.1</v>
      </c>
    </row>
    <row r="93" spans="2:10" ht="21.75" customHeight="1" x14ac:dyDescent="0.25">
      <c r="B93" s="212"/>
      <c r="C93" s="228" t="s">
        <v>98</v>
      </c>
      <c r="D93" s="228"/>
      <c r="E93" s="228"/>
      <c r="F93" s="14">
        <f t="shared" ref="F93" si="25">SUM(G93:I93)</f>
        <v>408522.2</v>
      </c>
      <c r="G93" s="73">
        <f>SUM(G19,G27,G36,G72)</f>
        <v>66346.400000000009</v>
      </c>
      <c r="H93" s="73">
        <f t="shared" ref="H93:I93" si="26">SUM(H19,H27,H36,H72)</f>
        <v>189930.80000000002</v>
      </c>
      <c r="I93" s="73">
        <f t="shared" si="26"/>
        <v>152245</v>
      </c>
    </row>
    <row r="94" spans="2:10" ht="17.25" customHeight="1" x14ac:dyDescent="0.25">
      <c r="B94" s="212"/>
      <c r="C94" s="228" t="s">
        <v>99</v>
      </c>
      <c r="D94" s="228"/>
      <c r="E94" s="228"/>
      <c r="F94" s="181">
        <f t="shared" si="21"/>
        <v>1638993.5</v>
      </c>
      <c r="G94" s="73">
        <f>SUM(G20,G28,G37,G49,G73,G91)</f>
        <v>517280.00000000006</v>
      </c>
      <c r="H94" s="73">
        <f>SUM(H20,H28,H37,H49,H73,H91)</f>
        <v>553151.10000000009</v>
      </c>
      <c r="I94" s="73">
        <f>SUM(I20,I28,I37,I49,I73,I91)</f>
        <v>568562.4</v>
      </c>
    </row>
    <row r="95" spans="2:10" ht="18" customHeight="1" x14ac:dyDescent="0.25">
      <c r="B95" s="212"/>
      <c r="C95" s="228" t="s">
        <v>106</v>
      </c>
      <c r="D95" s="228"/>
      <c r="E95" s="228"/>
      <c r="F95" s="14">
        <f t="shared" si="21"/>
        <v>588494.1</v>
      </c>
      <c r="G95" s="73">
        <f>SUM(G21,G38,G50,G74,G81,G85,G90)</f>
        <v>245917.69999999998</v>
      </c>
      <c r="H95" s="73">
        <f t="shared" ref="H95:I95" si="27">SUM(H21,H38,H50,H74,H81,H85,H90)</f>
        <v>174750.8</v>
      </c>
      <c r="I95" s="73">
        <f t="shared" si="27"/>
        <v>167825.59999999998</v>
      </c>
    </row>
    <row r="96" spans="2:10" ht="21.75" customHeight="1" x14ac:dyDescent="0.25">
      <c r="B96" s="212"/>
      <c r="C96" s="228" t="s">
        <v>32</v>
      </c>
      <c r="D96" s="228"/>
      <c r="E96" s="228"/>
      <c r="F96" s="14">
        <f t="shared" si="21"/>
        <v>185641.2</v>
      </c>
      <c r="G96" s="16">
        <f>SUM(G51,G75,G82)</f>
        <v>62029</v>
      </c>
      <c r="H96" s="16">
        <f t="shared" ref="H96:I96" si="28">SUM(H51,H75,H82)</f>
        <v>61806.1</v>
      </c>
      <c r="I96" s="16">
        <f t="shared" si="28"/>
        <v>61806.1</v>
      </c>
    </row>
  </sheetData>
  <mergeCells count="63">
    <mergeCell ref="C11:C12"/>
    <mergeCell ref="D11:D12"/>
    <mergeCell ref="C76:E76"/>
    <mergeCell ref="C63:C64"/>
    <mergeCell ref="D63:D64"/>
    <mergeCell ref="C40:C41"/>
    <mergeCell ref="D40:D41"/>
    <mergeCell ref="C52:E52"/>
    <mergeCell ref="D70:D71"/>
    <mergeCell ref="C33:C34"/>
    <mergeCell ref="C30:C31"/>
    <mergeCell ref="C86:E86"/>
    <mergeCell ref="C81:D82"/>
    <mergeCell ref="C83:E83"/>
    <mergeCell ref="C85:D85"/>
    <mergeCell ref="C93:E93"/>
    <mergeCell ref="B90:B91"/>
    <mergeCell ref="B92:B96"/>
    <mergeCell ref="C96:E96"/>
    <mergeCell ref="C90:D91"/>
    <mergeCell ref="C92:E92"/>
    <mergeCell ref="C94:E94"/>
    <mergeCell ref="C95:E95"/>
    <mergeCell ref="B13:B15"/>
    <mergeCell ref="C13:C15"/>
    <mergeCell ref="D13:D15"/>
    <mergeCell ref="D16:D18"/>
    <mergeCell ref="B16:B18"/>
    <mergeCell ref="C16:C18"/>
    <mergeCell ref="B23:B24"/>
    <mergeCell ref="C23:C24"/>
    <mergeCell ref="D23:D24"/>
    <mergeCell ref="C29:E29"/>
    <mergeCell ref="B19:B21"/>
    <mergeCell ref="C19:D21"/>
    <mergeCell ref="C22:E22"/>
    <mergeCell ref="C27:D28"/>
    <mergeCell ref="F1:H1"/>
    <mergeCell ref="C4:C5"/>
    <mergeCell ref="D4:D5"/>
    <mergeCell ref="B8:B10"/>
    <mergeCell ref="B4:B5"/>
    <mergeCell ref="F4:I4"/>
    <mergeCell ref="C8:C10"/>
    <mergeCell ref="D8:D10"/>
    <mergeCell ref="C7:E7"/>
    <mergeCell ref="E4:E5"/>
    <mergeCell ref="B77:B78"/>
    <mergeCell ref="C36:D38"/>
    <mergeCell ref="C39:E39"/>
    <mergeCell ref="C49:D51"/>
    <mergeCell ref="D77:D78"/>
    <mergeCell ref="C77:C78"/>
    <mergeCell ref="B40:B41"/>
    <mergeCell ref="B72:B75"/>
    <mergeCell ref="B53:B54"/>
    <mergeCell ref="C53:C54"/>
    <mergeCell ref="D53:D54"/>
    <mergeCell ref="C72:D75"/>
    <mergeCell ref="B67:B69"/>
    <mergeCell ref="C67:C69"/>
    <mergeCell ref="D67:D69"/>
    <mergeCell ref="C70:C71"/>
  </mergeCells>
  <pageMargins left="0.7" right="0.7" top="0.75" bottom="0.75" header="0.3" footer="0.3"/>
  <pageSetup paperSize="9" scale="7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D36" sqref="D36"/>
    </sheetView>
  </sheetViews>
  <sheetFormatPr defaultRowHeight="15" x14ac:dyDescent="0.25"/>
  <cols>
    <col min="1" max="1" width="5" customWidth="1"/>
    <col min="2" max="2" width="49.85546875" customWidth="1"/>
    <col min="3" max="3" width="32" customWidth="1"/>
    <col min="4" max="4" width="20" customWidth="1"/>
    <col min="5" max="5" width="12" customWidth="1"/>
    <col min="6" max="6" width="11.85546875" customWidth="1"/>
    <col min="7" max="7" width="13.42578125" customWidth="1"/>
    <col min="8" max="9" width="12" customWidth="1"/>
    <col min="10" max="10" width="10.5703125" customWidth="1"/>
  </cols>
  <sheetData>
    <row r="1" spans="1:12" ht="15.75" customHeight="1" x14ac:dyDescent="0.3">
      <c r="B1" s="1"/>
      <c r="C1" s="3"/>
      <c r="D1" s="4"/>
      <c r="E1" s="258"/>
      <c r="F1" s="258"/>
      <c r="G1" s="258"/>
      <c r="H1" s="258"/>
      <c r="I1" s="258"/>
      <c r="J1" s="258"/>
      <c r="K1" s="63"/>
    </row>
    <row r="2" spans="1:12" ht="21" customHeight="1" x14ac:dyDescent="0.3">
      <c r="B2" s="2"/>
      <c r="C2" s="259" t="s">
        <v>139</v>
      </c>
      <c r="D2" s="259"/>
      <c r="E2" s="259"/>
      <c r="F2" s="259"/>
      <c r="H2" s="9"/>
      <c r="I2" s="20"/>
    </row>
    <row r="3" spans="1:12" ht="43.5" customHeight="1" x14ac:dyDescent="0.3">
      <c r="B3" s="2"/>
      <c r="C3" s="259"/>
      <c r="D3" s="259"/>
      <c r="E3" s="259"/>
      <c r="F3" s="259"/>
      <c r="H3" s="9"/>
      <c r="I3" s="20"/>
    </row>
    <row r="5" spans="1:12" ht="51.75" customHeight="1" x14ac:dyDescent="0.25">
      <c r="A5" s="209" t="s">
        <v>86</v>
      </c>
      <c r="B5" s="209" t="s">
        <v>54</v>
      </c>
      <c r="C5" s="209" t="s">
        <v>55</v>
      </c>
      <c r="D5" s="274" t="s">
        <v>56</v>
      </c>
      <c r="E5" s="209" t="s">
        <v>64</v>
      </c>
      <c r="F5" s="209"/>
      <c r="G5" s="209"/>
      <c r="H5" s="209" t="s">
        <v>57</v>
      </c>
      <c r="I5" s="209"/>
      <c r="J5" s="209"/>
    </row>
    <row r="6" spans="1:12" x14ac:dyDescent="0.25">
      <c r="A6" s="209"/>
      <c r="B6" s="209"/>
      <c r="C6" s="209"/>
      <c r="D6" s="275"/>
      <c r="E6" s="42" t="s">
        <v>79</v>
      </c>
      <c r="F6" s="42" t="s">
        <v>80</v>
      </c>
      <c r="G6" s="42" t="s">
        <v>81</v>
      </c>
      <c r="H6" s="42" t="s">
        <v>79</v>
      </c>
      <c r="I6" s="42" t="s">
        <v>80</v>
      </c>
      <c r="J6" s="42" t="s">
        <v>81</v>
      </c>
    </row>
    <row r="7" spans="1:12" ht="44.25" customHeight="1" x14ac:dyDescent="0.25">
      <c r="A7" s="201" t="s">
        <v>6</v>
      </c>
      <c r="B7" s="270" t="s">
        <v>102</v>
      </c>
      <c r="C7" s="270"/>
      <c r="D7" s="136" t="s">
        <v>107</v>
      </c>
      <c r="E7" s="52">
        <v>1770</v>
      </c>
      <c r="F7" s="52">
        <v>1824.8</v>
      </c>
      <c r="G7" s="52">
        <v>1824.8</v>
      </c>
      <c r="H7" s="252" t="s">
        <v>62</v>
      </c>
      <c r="I7" s="253"/>
      <c r="J7" s="254"/>
    </row>
    <row r="8" spans="1:12" ht="48.75" customHeight="1" x14ac:dyDescent="0.25">
      <c r="A8" s="201"/>
      <c r="B8" s="270"/>
      <c r="C8" s="270"/>
      <c r="D8" s="136" t="s">
        <v>108</v>
      </c>
      <c r="E8" s="52">
        <v>56.4</v>
      </c>
      <c r="F8" s="52">
        <v>3220</v>
      </c>
      <c r="G8" s="52">
        <v>3220</v>
      </c>
      <c r="H8" s="252" t="s">
        <v>62</v>
      </c>
      <c r="I8" s="253"/>
      <c r="J8" s="254"/>
    </row>
    <row r="9" spans="1:12" ht="35.25" customHeight="1" thickBot="1" x14ac:dyDescent="0.3">
      <c r="A9" s="201"/>
      <c r="B9" s="270"/>
      <c r="C9" s="270"/>
      <c r="D9" s="136" t="s">
        <v>106</v>
      </c>
      <c r="E9" s="52">
        <v>1.9</v>
      </c>
      <c r="F9" s="52">
        <v>168.4</v>
      </c>
      <c r="G9" s="52">
        <v>168.4</v>
      </c>
      <c r="H9" s="252" t="s">
        <v>62</v>
      </c>
      <c r="I9" s="253"/>
      <c r="J9" s="254"/>
    </row>
    <row r="10" spans="1:12" ht="66.75" customHeight="1" thickBot="1" x14ac:dyDescent="0.3">
      <c r="A10" s="11" t="s">
        <v>40</v>
      </c>
      <c r="B10" s="158" t="s">
        <v>109</v>
      </c>
      <c r="C10" s="50" t="s">
        <v>62</v>
      </c>
      <c r="D10" s="43" t="s">
        <v>62</v>
      </c>
      <c r="E10" s="201" t="s">
        <v>62</v>
      </c>
      <c r="F10" s="201"/>
      <c r="G10" s="201"/>
      <c r="H10" s="48">
        <v>15</v>
      </c>
      <c r="I10" s="48">
        <v>15</v>
      </c>
      <c r="J10" s="48">
        <v>15</v>
      </c>
    </row>
    <row r="11" spans="1:12" ht="66.75" customHeight="1" thickBot="1" x14ac:dyDescent="0.3">
      <c r="A11" s="156" t="s">
        <v>41</v>
      </c>
      <c r="B11" s="158" t="s">
        <v>109</v>
      </c>
      <c r="C11" s="176" t="s">
        <v>62</v>
      </c>
      <c r="D11" s="175" t="s">
        <v>62</v>
      </c>
      <c r="E11" s="201" t="s">
        <v>62</v>
      </c>
      <c r="F11" s="201"/>
      <c r="G11" s="201"/>
      <c r="H11" s="178">
        <v>9</v>
      </c>
      <c r="I11" s="178">
        <v>9</v>
      </c>
      <c r="J11" s="178">
        <v>9</v>
      </c>
    </row>
    <row r="12" spans="1:12" ht="57" customHeight="1" thickBot="1" x14ac:dyDescent="0.3">
      <c r="A12" s="156" t="s">
        <v>42</v>
      </c>
      <c r="B12" s="157" t="s">
        <v>135</v>
      </c>
      <c r="C12" s="137" t="s">
        <v>62</v>
      </c>
      <c r="D12" s="136" t="s">
        <v>62</v>
      </c>
      <c r="E12" s="201" t="s">
        <v>62</v>
      </c>
      <c r="F12" s="201"/>
      <c r="G12" s="201"/>
      <c r="H12" s="139">
        <v>0</v>
      </c>
      <c r="I12" s="139">
        <v>0</v>
      </c>
      <c r="J12" s="139">
        <v>0</v>
      </c>
    </row>
    <row r="13" spans="1:12" ht="58.5" customHeight="1" x14ac:dyDescent="0.25">
      <c r="A13" s="125" t="s">
        <v>9</v>
      </c>
      <c r="B13" s="67" t="s">
        <v>114</v>
      </c>
      <c r="C13" s="64" t="s">
        <v>124</v>
      </c>
      <c r="D13" s="141" t="s">
        <v>136</v>
      </c>
      <c r="E13" s="52">
        <f t="shared" ref="E13:E14" si="0">G13*0.5</f>
        <v>22572.6</v>
      </c>
      <c r="F13" s="52">
        <f t="shared" ref="F13:F18" si="1">G13/12*9</f>
        <v>33858.9</v>
      </c>
      <c r="G13" s="136">
        <v>45145.2</v>
      </c>
      <c r="H13" s="12"/>
      <c r="I13" s="12"/>
      <c r="J13" s="139"/>
      <c r="L13" t="s">
        <v>137</v>
      </c>
    </row>
    <row r="14" spans="1:12" ht="48.75" customHeight="1" x14ac:dyDescent="0.25">
      <c r="A14" s="65"/>
      <c r="B14" s="68"/>
      <c r="C14" s="142"/>
      <c r="D14" s="69" t="s">
        <v>108</v>
      </c>
      <c r="E14" s="52">
        <f t="shared" si="0"/>
        <v>56.65</v>
      </c>
      <c r="F14" s="52">
        <f t="shared" si="1"/>
        <v>84.974999999999994</v>
      </c>
      <c r="G14" s="136">
        <v>113.3</v>
      </c>
      <c r="H14" s="12"/>
      <c r="I14" s="12"/>
      <c r="J14" s="139"/>
    </row>
    <row r="15" spans="1:12" ht="75.75" customHeight="1" x14ac:dyDescent="0.25">
      <c r="A15" s="175" t="s">
        <v>43</v>
      </c>
      <c r="B15" s="66" t="s">
        <v>82</v>
      </c>
      <c r="C15" s="138" t="s">
        <v>62</v>
      </c>
      <c r="D15" s="136" t="s">
        <v>62</v>
      </c>
      <c r="E15" s="260" t="s">
        <v>62</v>
      </c>
      <c r="F15" s="261"/>
      <c r="G15" s="262"/>
      <c r="H15" s="136">
        <v>15</v>
      </c>
      <c r="I15" s="136">
        <v>15</v>
      </c>
      <c r="J15" s="136">
        <v>15</v>
      </c>
    </row>
    <row r="16" spans="1:12" ht="32.25" customHeight="1" x14ac:dyDescent="0.25">
      <c r="A16" s="201" t="s">
        <v>95</v>
      </c>
      <c r="B16" s="271" t="s">
        <v>10</v>
      </c>
      <c r="C16" s="271" t="s">
        <v>100</v>
      </c>
      <c r="D16" s="140" t="s">
        <v>108</v>
      </c>
      <c r="E16" s="52">
        <f t="shared" ref="E16:E17" si="2">G16*0.5</f>
        <v>57524.2</v>
      </c>
      <c r="F16" s="52">
        <f t="shared" si="1"/>
        <v>86286.3</v>
      </c>
      <c r="G16" s="52">
        <v>115048.4</v>
      </c>
      <c r="H16" s="252" t="s">
        <v>62</v>
      </c>
      <c r="I16" s="253"/>
      <c r="J16" s="254"/>
    </row>
    <row r="17" spans="1:10" ht="30" x14ac:dyDescent="0.25">
      <c r="A17" s="201"/>
      <c r="B17" s="272"/>
      <c r="C17" s="272"/>
      <c r="D17" s="140" t="s">
        <v>106</v>
      </c>
      <c r="E17" s="52">
        <f t="shared" si="2"/>
        <v>60589.7</v>
      </c>
      <c r="F17" s="52">
        <f t="shared" si="1"/>
        <v>90884.549999999988</v>
      </c>
      <c r="G17" s="52">
        <v>121179.4</v>
      </c>
      <c r="H17" s="252" t="s">
        <v>62</v>
      </c>
      <c r="I17" s="253"/>
      <c r="J17" s="254"/>
    </row>
    <row r="18" spans="1:10" ht="45" x14ac:dyDescent="0.25">
      <c r="A18" s="201"/>
      <c r="B18" s="272"/>
      <c r="C18" s="272"/>
      <c r="D18" s="53" t="s">
        <v>110</v>
      </c>
      <c r="E18" s="52">
        <f t="shared" ref="E18" si="3">G18*0.5</f>
        <v>26606.45</v>
      </c>
      <c r="F18" s="52">
        <f t="shared" si="1"/>
        <v>39909.675000000003</v>
      </c>
      <c r="G18" s="52">
        <v>53212.9</v>
      </c>
      <c r="H18" s="252" t="s">
        <v>62</v>
      </c>
      <c r="I18" s="253"/>
      <c r="J18" s="254"/>
    </row>
    <row r="19" spans="1:10" ht="87" customHeight="1" x14ac:dyDescent="0.25">
      <c r="A19" s="54" t="s">
        <v>44</v>
      </c>
      <c r="B19" s="61" t="s">
        <v>59</v>
      </c>
      <c r="C19" s="48" t="s">
        <v>62</v>
      </c>
      <c r="D19" s="35" t="s">
        <v>62</v>
      </c>
      <c r="E19" s="252" t="s">
        <v>62</v>
      </c>
      <c r="F19" s="253"/>
      <c r="G19" s="254"/>
      <c r="H19" s="48">
        <v>100</v>
      </c>
      <c r="I19" s="48">
        <v>100</v>
      </c>
      <c r="J19" s="48">
        <v>100</v>
      </c>
    </row>
    <row r="20" spans="1:10" ht="47.25" customHeight="1" x14ac:dyDescent="0.25">
      <c r="A20" s="54" t="s">
        <v>96</v>
      </c>
      <c r="B20" s="61" t="s">
        <v>58</v>
      </c>
      <c r="C20" s="48" t="s">
        <v>62</v>
      </c>
      <c r="D20" s="47" t="s">
        <v>62</v>
      </c>
      <c r="E20" s="252" t="s">
        <v>62</v>
      </c>
      <c r="F20" s="253"/>
      <c r="G20" s="254"/>
      <c r="H20" s="48">
        <v>86</v>
      </c>
      <c r="I20" s="48">
        <v>86</v>
      </c>
      <c r="J20" s="48">
        <v>86</v>
      </c>
    </row>
    <row r="21" spans="1:10" ht="46.5" customHeight="1" x14ac:dyDescent="0.25">
      <c r="A21" s="194">
        <v>4</v>
      </c>
      <c r="B21" s="270" t="s">
        <v>17</v>
      </c>
      <c r="C21" s="201" t="s">
        <v>125</v>
      </c>
      <c r="D21" s="136" t="s">
        <v>107</v>
      </c>
      <c r="E21" s="52">
        <f t="shared" ref="E21:E24" si="4">G21*0.5</f>
        <v>9688.2000000000007</v>
      </c>
      <c r="F21" s="52">
        <f t="shared" ref="F21:F24" si="5">G21/12*9</f>
        <v>14532.300000000001</v>
      </c>
      <c r="G21" s="52">
        <v>19376.400000000001</v>
      </c>
      <c r="H21" s="252" t="s">
        <v>62</v>
      </c>
      <c r="I21" s="253"/>
      <c r="J21" s="254"/>
    </row>
    <row r="22" spans="1:10" ht="48" customHeight="1" x14ac:dyDescent="0.25">
      <c r="A22" s="273"/>
      <c r="B22" s="270"/>
      <c r="C22" s="201"/>
      <c r="D22" s="136" t="s">
        <v>108</v>
      </c>
      <c r="E22" s="52">
        <f t="shared" ref="E22" si="6">G22*0.5</f>
        <v>196559.1</v>
      </c>
      <c r="F22" s="52">
        <f t="shared" ref="F22" si="7">G22/12*9</f>
        <v>294838.65000000002</v>
      </c>
      <c r="G22" s="52">
        <v>393118.2</v>
      </c>
      <c r="H22" s="252" t="s">
        <v>62</v>
      </c>
      <c r="I22" s="253"/>
      <c r="J22" s="254"/>
    </row>
    <row r="23" spans="1:10" ht="32.25" customHeight="1" x14ac:dyDescent="0.25">
      <c r="A23" s="273"/>
      <c r="B23" s="270"/>
      <c r="C23" s="201"/>
      <c r="D23" s="136" t="s">
        <v>106</v>
      </c>
      <c r="E23" s="52">
        <f t="shared" si="4"/>
        <v>38869.599999999999</v>
      </c>
      <c r="F23" s="52">
        <f t="shared" si="5"/>
        <v>58304.399999999994</v>
      </c>
      <c r="G23" s="52">
        <v>77739.199999999997</v>
      </c>
      <c r="H23" s="252" t="s">
        <v>62</v>
      </c>
      <c r="I23" s="253"/>
      <c r="J23" s="254"/>
    </row>
    <row r="24" spans="1:10" ht="47.25" x14ac:dyDescent="0.25">
      <c r="A24" s="195"/>
      <c r="B24" s="270"/>
      <c r="C24" s="201"/>
      <c r="D24" s="136" t="s">
        <v>110</v>
      </c>
      <c r="E24" s="52">
        <f t="shared" si="4"/>
        <v>3348.25</v>
      </c>
      <c r="F24" s="52">
        <f t="shared" si="5"/>
        <v>5022.375</v>
      </c>
      <c r="G24" s="52">
        <v>6696.5</v>
      </c>
      <c r="H24" s="252" t="s">
        <v>62</v>
      </c>
      <c r="I24" s="253"/>
      <c r="J24" s="254"/>
    </row>
    <row r="25" spans="1:10" ht="78.75" x14ac:dyDescent="0.25">
      <c r="A25" s="177" t="s">
        <v>18</v>
      </c>
      <c r="B25" s="55" t="s">
        <v>60</v>
      </c>
      <c r="C25" s="48" t="s">
        <v>62</v>
      </c>
      <c r="D25" s="48" t="s">
        <v>62</v>
      </c>
      <c r="E25" s="252" t="s">
        <v>62</v>
      </c>
      <c r="F25" s="253"/>
      <c r="G25" s="254"/>
      <c r="H25" s="49">
        <v>100</v>
      </c>
      <c r="I25" s="49">
        <v>100</v>
      </c>
      <c r="J25" s="49">
        <v>100</v>
      </c>
    </row>
    <row r="26" spans="1:10" ht="78.75" x14ac:dyDescent="0.25">
      <c r="A26" s="147" t="s">
        <v>45</v>
      </c>
      <c r="B26" s="184" t="s">
        <v>138</v>
      </c>
      <c r="C26" s="179" t="s">
        <v>62</v>
      </c>
      <c r="D26" s="179" t="s">
        <v>62</v>
      </c>
      <c r="E26" s="255" t="s">
        <v>62</v>
      </c>
      <c r="F26" s="256"/>
      <c r="G26" s="257"/>
      <c r="H26" s="183">
        <v>1760</v>
      </c>
      <c r="I26" s="183">
        <v>1760</v>
      </c>
      <c r="J26" s="183">
        <v>1760</v>
      </c>
    </row>
    <row r="27" spans="1:10" ht="96" customHeight="1" x14ac:dyDescent="0.25">
      <c r="A27" s="54" t="s">
        <v>46</v>
      </c>
      <c r="B27" s="184" t="s">
        <v>146</v>
      </c>
      <c r="C27" s="179" t="s">
        <v>62</v>
      </c>
      <c r="D27" s="179" t="s">
        <v>62</v>
      </c>
      <c r="E27" s="255" t="s">
        <v>62</v>
      </c>
      <c r="F27" s="256"/>
      <c r="G27" s="257"/>
      <c r="H27" s="178">
        <v>14</v>
      </c>
      <c r="I27" s="178">
        <v>14</v>
      </c>
      <c r="J27" s="178">
        <v>14</v>
      </c>
    </row>
    <row r="28" spans="1:10" ht="30" x14ac:dyDescent="0.25">
      <c r="A28" s="267" t="s">
        <v>31</v>
      </c>
      <c r="B28" s="268" t="s">
        <v>63</v>
      </c>
      <c r="C28" s="269" t="s">
        <v>100</v>
      </c>
      <c r="D28" s="37" t="s">
        <v>8</v>
      </c>
      <c r="E28" s="52">
        <f t="shared" ref="E28:E29" si="8">G28*0.5</f>
        <v>9857.75</v>
      </c>
      <c r="F28" s="52">
        <f t="shared" ref="F28:F29" si="9">G28/12*9</f>
        <v>14786.625</v>
      </c>
      <c r="G28" s="56">
        <v>19715.5</v>
      </c>
      <c r="H28" s="249" t="s">
        <v>62</v>
      </c>
      <c r="I28" s="250"/>
      <c r="J28" s="251"/>
    </row>
    <row r="29" spans="1:10" ht="45" x14ac:dyDescent="0.25">
      <c r="A29" s="267"/>
      <c r="B29" s="268"/>
      <c r="C29" s="269"/>
      <c r="D29" s="37" t="s">
        <v>32</v>
      </c>
      <c r="E29" s="52">
        <f t="shared" si="8"/>
        <v>1059.8</v>
      </c>
      <c r="F29" s="52">
        <f t="shared" si="9"/>
        <v>1589.6999999999998</v>
      </c>
      <c r="G29" s="56">
        <v>2119.6</v>
      </c>
      <c r="H29" s="249" t="s">
        <v>62</v>
      </c>
      <c r="I29" s="250"/>
      <c r="J29" s="251"/>
    </row>
    <row r="30" spans="1:10" ht="32.25" customHeight="1" x14ac:dyDescent="0.25">
      <c r="A30" s="62" t="s">
        <v>48</v>
      </c>
      <c r="B30" s="57" t="s">
        <v>61</v>
      </c>
      <c r="C30" s="58" t="s">
        <v>62</v>
      </c>
      <c r="D30" s="58" t="s">
        <v>62</v>
      </c>
      <c r="E30" s="249" t="s">
        <v>62</v>
      </c>
      <c r="F30" s="250"/>
      <c r="G30" s="251"/>
      <c r="H30" s="76">
        <v>77.8</v>
      </c>
      <c r="I30" s="76">
        <v>77.8</v>
      </c>
      <c r="J30" s="76">
        <v>77.8</v>
      </c>
    </row>
    <row r="31" spans="1:10" ht="62.25" customHeight="1" thickBot="1" x14ac:dyDescent="0.3">
      <c r="A31" s="62" t="s">
        <v>66</v>
      </c>
      <c r="B31" s="57" t="s">
        <v>93</v>
      </c>
      <c r="C31" s="140" t="s">
        <v>100</v>
      </c>
      <c r="D31" s="80" t="s">
        <v>8</v>
      </c>
      <c r="E31" s="52">
        <f t="shared" ref="E31" si="10">G31*0.5</f>
        <v>2968.65</v>
      </c>
      <c r="F31" s="52">
        <f t="shared" ref="F31:F34" si="11">G31/12*9</f>
        <v>4452.9750000000004</v>
      </c>
      <c r="G31" s="82">
        <v>5937.3</v>
      </c>
      <c r="H31" s="246" t="s">
        <v>62</v>
      </c>
      <c r="I31" s="247"/>
      <c r="J31" s="248"/>
    </row>
    <row r="32" spans="1:10" ht="52.5" customHeight="1" thickBot="1" x14ac:dyDescent="0.3">
      <c r="A32" s="62" t="s">
        <v>51</v>
      </c>
      <c r="B32" s="81" t="s">
        <v>94</v>
      </c>
      <c r="C32" s="58" t="s">
        <v>62</v>
      </c>
      <c r="D32" s="58" t="s">
        <v>62</v>
      </c>
      <c r="E32" s="249" t="s">
        <v>62</v>
      </c>
      <c r="F32" s="250"/>
      <c r="G32" s="251"/>
      <c r="H32" s="10">
        <v>15.5</v>
      </c>
      <c r="I32" s="10">
        <v>15.5</v>
      </c>
      <c r="J32" s="10">
        <v>15.5</v>
      </c>
    </row>
    <row r="33" spans="1:10" ht="36" customHeight="1" x14ac:dyDescent="0.25">
      <c r="A33" s="263">
        <v>7</v>
      </c>
      <c r="B33" s="263" t="s">
        <v>34</v>
      </c>
      <c r="C33" s="263" t="s">
        <v>100</v>
      </c>
      <c r="D33" s="44" t="s">
        <v>8</v>
      </c>
      <c r="E33" s="52">
        <f t="shared" ref="E33:E34" si="12">G33*0.5</f>
        <v>10588.95</v>
      </c>
      <c r="F33" s="52">
        <f t="shared" si="11"/>
        <v>15883.425000000001</v>
      </c>
      <c r="G33" s="59">
        <v>21177.9</v>
      </c>
      <c r="H33" s="264" t="s">
        <v>62</v>
      </c>
      <c r="I33" s="265"/>
      <c r="J33" s="266"/>
    </row>
    <row r="34" spans="1:10" ht="46.5" customHeight="1" x14ac:dyDescent="0.25">
      <c r="A34" s="263"/>
      <c r="B34" s="263"/>
      <c r="C34" s="263"/>
      <c r="D34" s="44" t="s">
        <v>87</v>
      </c>
      <c r="E34" s="52">
        <f t="shared" si="12"/>
        <v>2890.05</v>
      </c>
      <c r="F34" s="52">
        <f t="shared" si="11"/>
        <v>4335.0749999999998</v>
      </c>
      <c r="G34" s="59">
        <v>5780.1</v>
      </c>
      <c r="H34" s="252" t="s">
        <v>62</v>
      </c>
      <c r="I34" s="253"/>
      <c r="J34" s="254"/>
    </row>
    <row r="35" spans="1:10" ht="15.75" x14ac:dyDescent="0.25">
      <c r="D35" s="60"/>
      <c r="E35" s="60"/>
      <c r="F35" s="60"/>
      <c r="G35" s="21"/>
      <c r="H35" s="21"/>
      <c r="I35" s="21"/>
    </row>
    <row r="36" spans="1:10" x14ac:dyDescent="0.25">
      <c r="D36" s="21"/>
      <c r="E36" s="21"/>
      <c r="F36" s="21"/>
      <c r="G36" s="21"/>
      <c r="H36" s="21"/>
      <c r="I36" s="21"/>
    </row>
  </sheetData>
  <mergeCells count="49">
    <mergeCell ref="A5:A6"/>
    <mergeCell ref="B5:B6"/>
    <mergeCell ref="C5:C6"/>
    <mergeCell ref="D5:D6"/>
    <mergeCell ref="E5:G5"/>
    <mergeCell ref="A21:A24"/>
    <mergeCell ref="B21:B24"/>
    <mergeCell ref="C21:C24"/>
    <mergeCell ref="H21:J21"/>
    <mergeCell ref="H23:J23"/>
    <mergeCell ref="H24:J24"/>
    <mergeCell ref="H22:J22"/>
    <mergeCell ref="A7:A9"/>
    <mergeCell ref="B7:B9"/>
    <mergeCell ref="C7:C9"/>
    <mergeCell ref="A16:A18"/>
    <mergeCell ref="B16:B18"/>
    <mergeCell ref="C16:C18"/>
    <mergeCell ref="A28:A29"/>
    <mergeCell ref="B28:B29"/>
    <mergeCell ref="C28:C29"/>
    <mergeCell ref="E30:G30"/>
    <mergeCell ref="H28:J28"/>
    <mergeCell ref="H29:J29"/>
    <mergeCell ref="A33:A34"/>
    <mergeCell ref="B33:B34"/>
    <mergeCell ref="C33:C34"/>
    <mergeCell ref="H33:J33"/>
    <mergeCell ref="H34:J34"/>
    <mergeCell ref="E1:J1"/>
    <mergeCell ref="C2:F3"/>
    <mergeCell ref="E10:G10"/>
    <mergeCell ref="E19:G19"/>
    <mergeCell ref="E15:G15"/>
    <mergeCell ref="H5:J5"/>
    <mergeCell ref="H7:J7"/>
    <mergeCell ref="H9:J9"/>
    <mergeCell ref="H8:J8"/>
    <mergeCell ref="E12:G12"/>
    <mergeCell ref="H16:J16"/>
    <mergeCell ref="H17:J17"/>
    <mergeCell ref="H18:J18"/>
    <mergeCell ref="E11:G11"/>
    <mergeCell ref="H31:J31"/>
    <mergeCell ref="E32:G32"/>
    <mergeCell ref="E20:G20"/>
    <mergeCell ref="E26:G26"/>
    <mergeCell ref="E25:G25"/>
    <mergeCell ref="E27:G27"/>
  </mergeCells>
  <pageMargins left="0.7" right="0.7" top="0.75" bottom="0.75" header="0.3" footer="0.3"/>
  <pageSetup paperSize="9" scale="6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Сведения о финансировании</vt:lpstr>
      <vt:lpstr>график</vt:lpstr>
      <vt:lpstr>' Сведения о финансировании'!Область_печати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2025-05-28T08:38:31Z</dcterms:modified>
</cp:coreProperties>
</file>