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'Лист1'!$A$1:$H$106</definedName>
  </definedNames>
  <calcPr fullCalcOnLoad="1"/>
</workbook>
</file>

<file path=xl/sharedStrings.xml><?xml version="1.0" encoding="utf-8"?>
<sst xmlns="http://schemas.openxmlformats.org/spreadsheetml/2006/main" count="191" uniqueCount="160">
  <si>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</si>
  <si>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</si>
  <si>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</si>
  <si>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</si>
  <si>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</si>
  <si>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</si>
  <si>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</si>
  <si>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</si>
  <si>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</si>
  <si>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</si>
  <si>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</si>
  <si>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</si>
  <si>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</si>
  <si>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</si>
  <si>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</si>
  <si>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</si>
  <si>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</si>
  <si>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</si>
  <si>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</si>
  <si>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</si>
  <si>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</si>
  <si>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</si>
  <si>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</si>
  <si>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</si>
  <si>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</si>
  <si>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</si>
  <si>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</si>
  <si>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</si>
  <si>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</si>
  <si>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</si>
  <si>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</si>
  <si>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</si>
  <si>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</si>
  <si>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</si>
  <si>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</si>
  <si>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</si>
  <si>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</si>
  <si>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</si>
  <si>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</si>
  <si>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</si>
  <si>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</si>
  <si>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</si>
  <si>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</si>
  <si>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</si>
  <si>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</si>
  <si>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</si>
  <si>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</si>
  <si>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</si>
  <si>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</si>
  <si>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</si>
  <si>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</si>
  <si>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</si>
  <si>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</si>
  <si>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</si>
  <si>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</si>
  <si>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</si>
  <si>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</si>
  <si>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</si>
  <si>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</si>
  <si>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</si>
  <si>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</si>
  <si>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</si>
  <si>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</si>
  <si>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</si>
  <si>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</si>
  <si>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</si>
  <si>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</si>
  <si>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</si>
  <si>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</si>
  <si>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</si>
  <si>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</si>
  <si>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</si>
  <si>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</si>
  <si>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</si>
  <si>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</si>
  <si>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</si>
  <si>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</si>
  <si>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</si>
  <si>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</si>
  <si>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</si>
  <si>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</si>
  <si>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</si>
  <si>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</si>
  <si>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</si>
  <si>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</si>
  <si>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</si>
  <si>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</si>
  <si>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</si>
  <si>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</si>
  <si>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</si>
  <si>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</si>
  <si>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</si>
  <si>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</si>
  <si>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</si>
  <si>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</si>
  <si>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</si>
  <si>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</si>
  <si>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</si>
  <si>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</si>
  <si>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</si>
  <si>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</si>
  <si>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</si>
  <si>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</si>
  <si>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</si>
  <si>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</si>
  <si>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</si>
  <si>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</si>
  <si>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</si>
  <si>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</si>
  <si>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</si>
  <si>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</si>
  <si>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</si>
  <si>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</si>
  <si>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</si>
  <si>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</si>
  <si>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</si>
  <si>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</si>
  <si>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</si>
  <si>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</si>
  <si>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</si>
  <si>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</si>
  <si>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</si>
  <si>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</si>
  <si>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</si>
  <si>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</si>
  <si>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</si>
  <si>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</si>
  <si>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</si>
  <si>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</si>
  <si>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</si>
  <si>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</si>
  <si>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</si>
  <si>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</si>
  <si>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</si>
  <si>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</si>
  <si>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</si>
  <si>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</si>
  <si>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</si>
  <si>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</si>
  <si>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</si>
  <si>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</si>
  <si>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</si>
  <si>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Исполнено за 1 квартал 2023 года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</si>
  <si>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</si>
  <si>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Земельный налог до 1 января 2006 года</t>
  </si>
  <si>
    <t>Иные межбюджетные трансферты</t>
  </si>
  <si>
    <t>Налог, взимаемый в связи с  с применением патентной системы налогообложения</t>
  </si>
  <si>
    <t>0605</t>
  </si>
  <si>
    <t>Другие вопросы в области охраны окружающей среды</t>
  </si>
  <si>
    <t>1103</t>
  </si>
  <si>
    <t>Спорт высших достижений</t>
  </si>
  <si>
    <t>Уточненный план на 2024 год</t>
  </si>
  <si>
    <t>Исполнено за 1 квартал 2024 года</t>
  </si>
  <si>
    <t>% исполнения за 1 квартал 2024</t>
  </si>
  <si>
    <t>отклонение (факт 2024-2023)</t>
  </si>
  <si>
    <t>Процент роста исполнения 2024 к 2023 году</t>
  </si>
  <si>
    <t>Отчет об исполнении консолидированного бюджета  Гагаринского района Смоленской области за 1 квартал 2024 года</t>
  </si>
  <si>
    <t>Доходы от продажи от продажи имущщества , находящегося в собственности сельских поселений</t>
  </si>
  <si>
    <t>ПЕРЕЧИСЛЕНИЯ ДЛЯ ОСУЩЕСТВЛЕНИЯ ВОЗВРАТА ИЗЛИШНЕ УПЛАЧЕННЫХ СУММ НАЛОГОВ, СБОРОВ И ИНЫХ ПЛАТЕЖЕЙ</t>
  </si>
  <si>
    <t>Доходы от продажи от продажи земельных участков, находящегося в собственности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</si>
</sst>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3" fontId="49" fillId="34" borderId="1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49" fillId="0" borderId="0" xfId="0" applyNumberFormat="1" applyFont="1" applyAlignment="1">
      <alignment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178" fontId="2" fillId="0" borderId="11" xfId="0" applyNumberFormat="1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4" fillId="0" borderId="0" xfId="0" applyNumberFormat="1" applyFont="1" applyFill="1" applyBorder="1" applyAlignment="1">
      <alignment vertical="top" wrapText="1"/>
    </xf>
    <xf numFmtId="178" fontId="2" fillId="37" borderId="11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2" fillId="13" borderId="11" xfId="0" applyNumberFormat="1" applyFont="1" applyFill="1" applyBorder="1" applyAlignment="1">
      <alignment vertical="top" wrapText="1"/>
    </xf>
    <xf numFmtId="178" fontId="6" fillId="0" borderId="1" xfId="34" applyNumberFormat="1" applyFont="1" applyFill="1" applyAlignment="1" applyProtection="1">
      <alignment vertical="top" shrinkToFit="1"/>
      <protection/>
    </xf>
    <xf numFmtId="178" fontId="3" fillId="38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left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3" fontId="2" fillId="37" borderId="11" xfId="0" applyNumberFormat="1" applyFont="1" applyFill="1" applyBorder="1" applyAlignment="1">
      <alignment horizontal="center"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178" fontId="6" fillId="0" borderId="11" xfId="0" applyNumberFormat="1" applyFont="1" applyFill="1" applyBorder="1" applyAlignment="1">
      <alignment horizontal="right"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2" fillId="39" borderId="11" xfId="0" applyNumberFormat="1" applyFont="1" applyFill="1" applyBorder="1" applyAlignment="1">
      <alignment vertical="center" wrapText="1"/>
    </xf>
    <xf numFmtId="178" fontId="5" fillId="6" borderId="11" xfId="0" applyNumberFormat="1" applyFont="1" applyFill="1" applyBorder="1" applyAlignment="1">
      <alignment vertical="top" wrapText="1"/>
    </xf>
    <xf numFmtId="178" fontId="2" fillId="6" borderId="11" xfId="0" applyNumberFormat="1" applyFont="1" applyFill="1" applyBorder="1" applyAlignment="1">
      <alignment vertical="top" wrapText="1"/>
    </xf>
    <xf numFmtId="178" fontId="2" fillId="33" borderId="11" xfId="0" applyNumberFormat="1" applyFont="1" applyFill="1" applyBorder="1" applyAlignment="1">
      <alignment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SheetLayoutView="100" zoomScalePageLayoutView="0" workbookViewId="0" topLeftCell="A1">
      <pane xSplit="2" ySplit="2" topLeftCell="C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" sqref="H42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0.625" style="7" customWidth="1"/>
    <col min="9" max="16384" width="9.125" style="7" customWidth="1"/>
  </cols>
  <sheetData>
    <row r="1" spans="1:8" ht="36" customHeight="1">
      <c r="A1" s="75" t="s">
        <v>156</v>
      </c>
      <c r="B1" s="75"/>
      <c r="C1" s="75"/>
      <c r="D1" s="75"/>
      <c r="E1" s="75"/>
      <c r="F1" s="75"/>
      <c r="G1" s="75"/>
      <c r="H1" s="75"/>
    </row>
    <row r="2" spans="1:8" ht="63.75">
      <c r="A2" s="4" t="s">
        <v>0</v>
      </c>
      <c r="B2" s="5" t="s">
        <v>1</v>
      </c>
      <c r="C2" s="6" t="s">
        <v>151</v>
      </c>
      <c r="D2" s="6" t="s">
        <v>152</v>
      </c>
      <c r="E2" s="6" t="s">
        <v>153</v>
      </c>
      <c r="F2" s="6" t="s">
        <v>142</v>
      </c>
      <c r="G2" s="6" t="s">
        <v>154</v>
      </c>
      <c r="H2" s="6" t="s">
        <v>155</v>
      </c>
    </row>
    <row r="3" spans="1:8" ht="14.25">
      <c r="A3" s="54" t="s">
        <v>81</v>
      </c>
      <c r="B3" s="55">
        <v>10000</v>
      </c>
      <c r="C3" s="38">
        <f>C4+C29</f>
        <v>599965.0999999999</v>
      </c>
      <c r="D3" s="38">
        <f>D4+D29</f>
        <v>125871.59999999998</v>
      </c>
      <c r="E3" s="38">
        <f aca="true" t="shared" si="0" ref="E3:E54">D3/C3*100</f>
        <v>20.97982032621564</v>
      </c>
      <c r="F3" s="38">
        <f>F4+F29</f>
        <v>85452.90000000001</v>
      </c>
      <c r="G3" s="38">
        <f aca="true" t="shared" si="1" ref="G3:G8">D3-F3</f>
        <v>40418.69999999997</v>
      </c>
      <c r="H3" s="38">
        <f>D3/F3*100</f>
        <v>147.29938948824437</v>
      </c>
    </row>
    <row r="4" spans="1:8" ht="12.75">
      <c r="A4" s="39" t="s">
        <v>115</v>
      </c>
      <c r="B4" s="56"/>
      <c r="C4" s="39">
        <f>C5+C7+C9+C14+C20+C22+C25</f>
        <v>577611.8999999999</v>
      </c>
      <c r="D4" s="39">
        <f>D5+D7+D9+D14+D20+D22+D25</f>
        <v>117739.69999999998</v>
      </c>
      <c r="E4" s="39">
        <f t="shared" si="0"/>
        <v>20.383877132725278</v>
      </c>
      <c r="F4" s="39">
        <f>F5+F7+F9+F14+F20+F22+F25</f>
        <v>73950.40000000001</v>
      </c>
      <c r="G4" s="39">
        <f t="shared" si="1"/>
        <v>43789.299999999974</v>
      </c>
      <c r="H4" s="71">
        <f aca="true" t="shared" si="2" ref="H4:H54">D4/F4*100</f>
        <v>159.21441939462122</v>
      </c>
    </row>
    <row r="5" spans="1:8" ht="13.5">
      <c r="A5" s="40" t="s">
        <v>82</v>
      </c>
      <c r="B5" s="57">
        <v>10100</v>
      </c>
      <c r="C5" s="40">
        <f>C6</f>
        <v>465537.6</v>
      </c>
      <c r="D5" s="40">
        <f>D6</f>
        <v>92386.7</v>
      </c>
      <c r="E5" s="40">
        <f t="shared" si="0"/>
        <v>19.845163956681482</v>
      </c>
      <c r="F5" s="40">
        <f>F6</f>
        <v>61557.1</v>
      </c>
      <c r="G5" s="42">
        <f t="shared" si="1"/>
        <v>30829.6</v>
      </c>
      <c r="H5" s="42">
        <f t="shared" si="2"/>
        <v>150.0829311322333</v>
      </c>
    </row>
    <row r="6" spans="1:8" ht="12.75">
      <c r="A6" s="44" t="s">
        <v>83</v>
      </c>
      <c r="B6" s="58">
        <v>10102</v>
      </c>
      <c r="C6" s="41">
        <v>465537.6</v>
      </c>
      <c r="D6" s="41">
        <v>92386.7</v>
      </c>
      <c r="E6" s="44">
        <f t="shared" si="0"/>
        <v>19.845163956681482</v>
      </c>
      <c r="F6" s="41">
        <v>61557.1</v>
      </c>
      <c r="G6" s="44">
        <f t="shared" si="1"/>
        <v>30829.6</v>
      </c>
      <c r="H6" s="44">
        <f t="shared" si="2"/>
        <v>150.0829311322333</v>
      </c>
    </row>
    <row r="7" spans="1:8" ht="27">
      <c r="A7" s="40" t="s">
        <v>84</v>
      </c>
      <c r="B7" s="59">
        <v>10300</v>
      </c>
      <c r="C7" s="42">
        <f>C8</f>
        <v>24738.6</v>
      </c>
      <c r="D7" s="42">
        <f>D8</f>
        <v>6291.2</v>
      </c>
      <c r="E7" s="42">
        <f t="shared" si="0"/>
        <v>25.43070343511759</v>
      </c>
      <c r="F7" s="42">
        <f>F8</f>
        <v>5687.7</v>
      </c>
      <c r="G7" s="42">
        <f t="shared" si="1"/>
        <v>603.5</v>
      </c>
      <c r="H7" s="42">
        <f t="shared" si="2"/>
        <v>110.61061589043022</v>
      </c>
    </row>
    <row r="8" spans="1:8" ht="12.75">
      <c r="A8" s="44" t="s">
        <v>85</v>
      </c>
      <c r="B8" s="58">
        <v>10302</v>
      </c>
      <c r="C8" s="41">
        <v>24738.6</v>
      </c>
      <c r="D8" s="41">
        <v>6291.2</v>
      </c>
      <c r="E8" s="44">
        <f t="shared" si="0"/>
        <v>25.43070343511759</v>
      </c>
      <c r="F8" s="41">
        <v>5687.7</v>
      </c>
      <c r="G8" s="44">
        <f t="shared" si="1"/>
        <v>603.5</v>
      </c>
      <c r="H8" s="44">
        <f t="shared" si="2"/>
        <v>110.61061589043022</v>
      </c>
    </row>
    <row r="9" spans="1:8" ht="13.5">
      <c r="A9" s="40" t="s">
        <v>86</v>
      </c>
      <c r="B9" s="57">
        <v>10500</v>
      </c>
      <c r="C9" s="40">
        <f>C11+C12+C13+C10</f>
        <v>21498.199999999997</v>
      </c>
      <c r="D9" s="40">
        <f>D11+D12+D13+D10</f>
        <v>6735.700000000001</v>
      </c>
      <c r="E9" s="40">
        <f t="shared" si="0"/>
        <v>31.331460308304887</v>
      </c>
      <c r="F9" s="40">
        <f>F11+F12+F13+F10</f>
        <v>1787.1999999999998</v>
      </c>
      <c r="G9" s="42">
        <f aca="true" t="shared" si="3" ref="G9:G15">D9-F9</f>
        <v>4948.500000000001</v>
      </c>
      <c r="H9" s="42">
        <f t="shared" si="2"/>
        <v>376.8856311548792</v>
      </c>
    </row>
    <row r="10" spans="1:8" ht="25.5">
      <c r="A10" s="44" t="s">
        <v>141</v>
      </c>
      <c r="B10" s="57">
        <v>10501</v>
      </c>
      <c r="C10" s="45">
        <v>13955.9</v>
      </c>
      <c r="D10" s="43">
        <v>1803.1</v>
      </c>
      <c r="E10" s="45">
        <f t="shared" si="0"/>
        <v>12.919983662823608</v>
      </c>
      <c r="F10" s="43">
        <v>2121.7</v>
      </c>
      <c r="G10" s="44">
        <f>D10-F10</f>
        <v>-318.5999999999999</v>
      </c>
      <c r="H10" s="42">
        <f t="shared" si="2"/>
        <v>84.98373945421125</v>
      </c>
    </row>
    <row r="11" spans="1:8" ht="12.75">
      <c r="A11" s="44" t="s">
        <v>87</v>
      </c>
      <c r="B11" s="58">
        <v>10502</v>
      </c>
      <c r="C11" s="47">
        <v>0</v>
      </c>
      <c r="D11" s="41">
        <v>4.1</v>
      </c>
      <c r="E11" s="46" t="s">
        <v>122</v>
      </c>
      <c r="F11" s="41">
        <v>-72.1</v>
      </c>
      <c r="G11" s="44">
        <f t="shared" si="3"/>
        <v>76.19999999999999</v>
      </c>
      <c r="H11" s="46" t="s">
        <v>122</v>
      </c>
    </row>
    <row r="12" spans="1:8" ht="12.75">
      <c r="A12" s="44" t="s">
        <v>88</v>
      </c>
      <c r="B12" s="58">
        <v>10503</v>
      </c>
      <c r="C12" s="41">
        <v>473.9</v>
      </c>
      <c r="D12" s="41">
        <v>1147.2</v>
      </c>
      <c r="E12" s="44">
        <f t="shared" si="0"/>
        <v>242.0763874235071</v>
      </c>
      <c r="F12" s="41">
        <v>418</v>
      </c>
      <c r="G12" s="44">
        <f t="shared" si="3"/>
        <v>729.2</v>
      </c>
      <c r="H12" s="44">
        <f t="shared" si="2"/>
        <v>274.44976076555025</v>
      </c>
    </row>
    <row r="13" spans="1:8" ht="25.5">
      <c r="A13" s="60" t="s">
        <v>146</v>
      </c>
      <c r="B13" s="58">
        <v>10504</v>
      </c>
      <c r="C13" s="41">
        <v>7068.4</v>
      </c>
      <c r="D13" s="41">
        <v>3781.3</v>
      </c>
      <c r="E13" s="44">
        <f t="shared" si="0"/>
        <v>53.49584064286119</v>
      </c>
      <c r="F13" s="41">
        <v>-680.4</v>
      </c>
      <c r="G13" s="44">
        <f t="shared" si="3"/>
        <v>4461.7</v>
      </c>
      <c r="H13" s="46" t="s">
        <v>122</v>
      </c>
    </row>
    <row r="14" spans="1:8" ht="13.5">
      <c r="A14" s="40" t="s">
        <v>89</v>
      </c>
      <c r="B14" s="57">
        <v>10600</v>
      </c>
      <c r="C14" s="40">
        <f>C15+C16+C17</f>
        <v>59351.9</v>
      </c>
      <c r="D14" s="40">
        <f>D15+D16+D17</f>
        <v>10610.2</v>
      </c>
      <c r="E14" s="40">
        <f t="shared" si="0"/>
        <v>17.876765528988965</v>
      </c>
      <c r="F14" s="40">
        <f>F15+F16+F17</f>
        <v>3620.6000000000004</v>
      </c>
      <c r="G14" s="42">
        <f t="shared" si="3"/>
        <v>6989.6</v>
      </c>
      <c r="H14" s="42">
        <f t="shared" si="2"/>
        <v>293.0508755454897</v>
      </c>
    </row>
    <row r="15" spans="1:8" ht="12.75">
      <c r="A15" s="44" t="s">
        <v>123</v>
      </c>
      <c r="B15" s="58">
        <v>10601</v>
      </c>
      <c r="C15" s="41">
        <v>16288</v>
      </c>
      <c r="D15" s="41">
        <v>2489.2</v>
      </c>
      <c r="E15" s="44">
        <f t="shared" si="0"/>
        <v>15.282416502946955</v>
      </c>
      <c r="F15" s="41">
        <v>136.8</v>
      </c>
      <c r="G15" s="44">
        <f t="shared" si="3"/>
        <v>2352.3999999999996</v>
      </c>
      <c r="H15" s="44">
        <f t="shared" si="2"/>
        <v>1819.5906432748536</v>
      </c>
    </row>
    <row r="16" spans="1:8" ht="12.75">
      <c r="A16" s="44" t="s">
        <v>124</v>
      </c>
      <c r="B16" s="58">
        <v>10605</v>
      </c>
      <c r="C16" s="44">
        <v>43.4</v>
      </c>
      <c r="D16" s="44">
        <v>0</v>
      </c>
      <c r="E16" s="46">
        <f t="shared" si="0"/>
        <v>0</v>
      </c>
      <c r="F16" s="44">
        <v>-14</v>
      </c>
      <c r="G16" s="44">
        <f aca="true" t="shared" si="4" ref="G16:G27">D16-F16</f>
        <v>14</v>
      </c>
      <c r="H16" s="46">
        <f t="shared" si="2"/>
        <v>0</v>
      </c>
    </row>
    <row r="17" spans="1:8" ht="15">
      <c r="A17" s="61" t="s">
        <v>135</v>
      </c>
      <c r="B17" s="62">
        <v>10606</v>
      </c>
      <c r="C17" s="45">
        <f>C18+C19</f>
        <v>43020.5</v>
      </c>
      <c r="D17" s="45">
        <f>D18+D19</f>
        <v>8121</v>
      </c>
      <c r="E17" s="44">
        <f t="shared" si="0"/>
        <v>18.877046989226066</v>
      </c>
      <c r="F17" s="45">
        <f>F18+F19</f>
        <v>3497.8</v>
      </c>
      <c r="G17" s="44">
        <f t="shared" si="4"/>
        <v>4623.2</v>
      </c>
      <c r="H17" s="44">
        <f t="shared" si="2"/>
        <v>232.1745096918063</v>
      </c>
    </row>
    <row r="18" spans="1:8" ht="12.75">
      <c r="A18" s="44" t="s">
        <v>131</v>
      </c>
      <c r="B18" s="58">
        <v>10606</v>
      </c>
      <c r="C18" s="44">
        <v>22707.1</v>
      </c>
      <c r="D18" s="44">
        <v>6400.4</v>
      </c>
      <c r="E18" s="45">
        <f t="shared" si="0"/>
        <v>28.186778584671757</v>
      </c>
      <c r="F18" s="46">
        <v>3218.4</v>
      </c>
      <c r="G18" s="44">
        <f t="shared" si="4"/>
        <v>3181.9999999999995</v>
      </c>
      <c r="H18" s="44">
        <f t="shared" si="2"/>
        <v>198.86900323141933</v>
      </c>
    </row>
    <row r="19" spans="1:8" ht="12.75">
      <c r="A19" s="44" t="s">
        <v>132</v>
      </c>
      <c r="B19" s="58">
        <v>10606</v>
      </c>
      <c r="C19" s="47">
        <v>20313.4</v>
      </c>
      <c r="D19" s="47">
        <v>1720.6</v>
      </c>
      <c r="E19" s="44">
        <f t="shared" si="0"/>
        <v>8.470270855691316</v>
      </c>
      <c r="F19" s="47">
        <v>279.4</v>
      </c>
      <c r="G19" s="44">
        <f t="shared" si="4"/>
        <v>1441.1999999999998</v>
      </c>
      <c r="H19" s="44">
        <f t="shared" si="2"/>
        <v>615.8196134574088</v>
      </c>
    </row>
    <row r="20" spans="1:8" ht="30" customHeight="1">
      <c r="A20" s="40" t="s">
        <v>90</v>
      </c>
      <c r="B20" s="57">
        <v>10700</v>
      </c>
      <c r="C20" s="40">
        <f>C21</f>
        <v>1529.5</v>
      </c>
      <c r="D20" s="40">
        <f>D21</f>
        <v>332.7</v>
      </c>
      <c r="E20" s="40">
        <f t="shared" si="0"/>
        <v>21.752206603465186</v>
      </c>
      <c r="F20" s="40">
        <f>F21</f>
        <v>130.1</v>
      </c>
      <c r="G20" s="42">
        <f t="shared" si="4"/>
        <v>202.6</v>
      </c>
      <c r="H20" s="42">
        <f t="shared" si="2"/>
        <v>255.72636433512682</v>
      </c>
    </row>
    <row r="21" spans="1:8" ht="25.5">
      <c r="A21" s="44" t="s">
        <v>91</v>
      </c>
      <c r="B21" s="58">
        <v>10701</v>
      </c>
      <c r="C21" s="41">
        <v>1529.5</v>
      </c>
      <c r="D21" s="41">
        <v>332.7</v>
      </c>
      <c r="E21" s="44">
        <f t="shared" si="0"/>
        <v>21.752206603465186</v>
      </c>
      <c r="F21" s="41">
        <v>130.1</v>
      </c>
      <c r="G21" s="44">
        <f t="shared" si="4"/>
        <v>202.6</v>
      </c>
      <c r="H21" s="44">
        <f t="shared" si="2"/>
        <v>255.72636433512682</v>
      </c>
    </row>
    <row r="22" spans="1:8" ht="13.5">
      <c r="A22" s="40" t="s">
        <v>92</v>
      </c>
      <c r="B22" s="57">
        <v>10800</v>
      </c>
      <c r="C22" s="40">
        <f>SUM(C23:C24)</f>
        <v>4956.1</v>
      </c>
      <c r="D22" s="40">
        <f>SUM(D23:D24)</f>
        <v>1383.2</v>
      </c>
      <c r="E22" s="40">
        <f t="shared" si="0"/>
        <v>27.909041383345773</v>
      </c>
      <c r="F22" s="40">
        <f>SUM(F23:F24)</f>
        <v>1199.7</v>
      </c>
      <c r="G22" s="42">
        <f t="shared" si="4"/>
        <v>183.5</v>
      </c>
      <c r="H22" s="42">
        <f t="shared" si="2"/>
        <v>115.29549053930148</v>
      </c>
    </row>
    <row r="23" spans="1:8" ht="25.5">
      <c r="A23" s="44" t="s">
        <v>93</v>
      </c>
      <c r="B23" s="58">
        <v>10803</v>
      </c>
      <c r="C23" s="41">
        <v>4956.1</v>
      </c>
      <c r="D23" s="41">
        <v>1383.2</v>
      </c>
      <c r="E23" s="44">
        <f t="shared" si="0"/>
        <v>27.909041383345773</v>
      </c>
      <c r="F23" s="41">
        <v>1199.7</v>
      </c>
      <c r="G23" s="44">
        <f t="shared" si="4"/>
        <v>183.5</v>
      </c>
      <c r="H23" s="44">
        <f t="shared" si="2"/>
        <v>115.29549053930148</v>
      </c>
    </row>
    <row r="24" spans="1:8" ht="13.5" customHeight="1" hidden="1">
      <c r="A24" s="63" t="s">
        <v>125</v>
      </c>
      <c r="B24" s="58">
        <v>10807</v>
      </c>
      <c r="C24" s="41">
        <v>0</v>
      </c>
      <c r="D24" s="41">
        <v>0</v>
      </c>
      <c r="E24" s="46" t="e">
        <f t="shared" si="0"/>
        <v>#DIV/0!</v>
      </c>
      <c r="F24" s="41">
        <v>0</v>
      </c>
      <c r="G24" s="44">
        <f t="shared" si="4"/>
        <v>0</v>
      </c>
      <c r="H24" s="46" t="e">
        <f t="shared" si="2"/>
        <v>#DIV/0!</v>
      </c>
    </row>
    <row r="25" spans="1:8" ht="27">
      <c r="A25" s="40" t="s">
        <v>94</v>
      </c>
      <c r="B25" s="57">
        <v>10900</v>
      </c>
      <c r="C25" s="40">
        <f>C27+C28</f>
        <v>0</v>
      </c>
      <c r="D25" s="40">
        <f>D27+D28+D26</f>
        <v>0</v>
      </c>
      <c r="E25" s="68" t="s">
        <v>122</v>
      </c>
      <c r="F25" s="40">
        <f>F27+F28+F26</f>
        <v>-32</v>
      </c>
      <c r="G25" s="42">
        <f t="shared" si="4"/>
        <v>32</v>
      </c>
      <c r="H25" s="68">
        <f t="shared" si="2"/>
        <v>0</v>
      </c>
    </row>
    <row r="26" spans="1:8" ht="12.75">
      <c r="A26" s="44" t="s">
        <v>144</v>
      </c>
      <c r="B26" s="58">
        <v>10904</v>
      </c>
      <c r="C26" s="48">
        <v>0</v>
      </c>
      <c r="D26" s="44">
        <v>0</v>
      </c>
      <c r="E26" s="68" t="s">
        <v>122</v>
      </c>
      <c r="F26" s="48">
        <v>-25.5</v>
      </c>
      <c r="G26" s="46" t="s">
        <v>122</v>
      </c>
      <c r="H26" s="46">
        <f t="shared" si="2"/>
        <v>0</v>
      </c>
    </row>
    <row r="27" spans="1:8" ht="12.75">
      <c r="A27" s="44" t="s">
        <v>95</v>
      </c>
      <c r="B27" s="58">
        <v>10906</v>
      </c>
      <c r="C27" s="41">
        <v>0</v>
      </c>
      <c r="D27" s="47">
        <v>0</v>
      </c>
      <c r="E27" s="46" t="s">
        <v>122</v>
      </c>
      <c r="F27" s="41">
        <v>-6.1</v>
      </c>
      <c r="G27" s="44">
        <f t="shared" si="4"/>
        <v>6.1</v>
      </c>
      <c r="H27" s="46">
        <f t="shared" si="2"/>
        <v>0</v>
      </c>
    </row>
    <row r="28" spans="1:8" ht="25.5">
      <c r="A28" s="44" t="s">
        <v>96</v>
      </c>
      <c r="B28" s="58">
        <v>10907</v>
      </c>
      <c r="C28" s="41">
        <v>0</v>
      </c>
      <c r="D28" s="41">
        <v>0</v>
      </c>
      <c r="E28" s="46" t="s">
        <v>122</v>
      </c>
      <c r="F28" s="41">
        <v>-0.4</v>
      </c>
      <c r="G28" s="44">
        <f>D28-F28</f>
        <v>0.4</v>
      </c>
      <c r="H28" s="46">
        <f t="shared" si="2"/>
        <v>0</v>
      </c>
    </row>
    <row r="29" spans="1:8" ht="13.5">
      <c r="A29" s="49" t="s">
        <v>116</v>
      </c>
      <c r="B29" s="64"/>
      <c r="C29" s="49">
        <f>C30+C35+C37+C39+C43+C44</f>
        <v>22353.199999999997</v>
      </c>
      <c r="D29" s="49">
        <f>D30+D35+D37+D39+D43+D44</f>
        <v>8131.900000000001</v>
      </c>
      <c r="E29" s="49">
        <f t="shared" si="0"/>
        <v>36.379131399531175</v>
      </c>
      <c r="F29" s="49">
        <f>F30+F35+F37+F39+F43+F44</f>
        <v>11502.5</v>
      </c>
      <c r="G29" s="72">
        <f aca="true" t="shared" si="5" ref="G29:G36">D29-F29</f>
        <v>-3370.5999999999995</v>
      </c>
      <c r="H29" s="73">
        <f t="shared" si="2"/>
        <v>70.6968050423821</v>
      </c>
    </row>
    <row r="30" spans="1:8" ht="40.5">
      <c r="A30" s="40" t="s">
        <v>97</v>
      </c>
      <c r="B30" s="57">
        <v>11100</v>
      </c>
      <c r="C30" s="40">
        <f>C31+C32+C33+C34</f>
        <v>15570.6</v>
      </c>
      <c r="D30" s="40">
        <f>D31+D32+D33+D34</f>
        <v>3150.8999999999996</v>
      </c>
      <c r="E30" s="40">
        <f t="shared" si="0"/>
        <v>20.236214404069205</v>
      </c>
      <c r="F30" s="40">
        <f>F31+F32+F33+F34</f>
        <v>5132.2</v>
      </c>
      <c r="G30" s="42">
        <f t="shared" si="5"/>
        <v>-1981.3000000000002</v>
      </c>
      <c r="H30" s="42">
        <f t="shared" si="2"/>
        <v>61.394723510385404</v>
      </c>
    </row>
    <row r="31" spans="1:8" ht="24.75" customHeight="1">
      <c r="A31" s="45" t="s">
        <v>98</v>
      </c>
      <c r="B31" s="62">
        <v>11105</v>
      </c>
      <c r="C31" s="45">
        <v>10110.3</v>
      </c>
      <c r="D31" s="45">
        <v>2027.1</v>
      </c>
      <c r="E31" s="45">
        <f t="shared" si="0"/>
        <v>20.049850152814457</v>
      </c>
      <c r="F31" s="45">
        <v>4166</v>
      </c>
      <c r="G31" s="44">
        <f t="shared" si="5"/>
        <v>-2138.9</v>
      </c>
      <c r="H31" s="44">
        <f t="shared" si="2"/>
        <v>48.65818530964955</v>
      </c>
    </row>
    <row r="32" spans="1:8" ht="16.5" customHeight="1">
      <c r="A32" s="45" t="s">
        <v>99</v>
      </c>
      <c r="B32" s="62">
        <v>11105</v>
      </c>
      <c r="C32" s="45">
        <v>5090.6</v>
      </c>
      <c r="D32" s="45">
        <v>1109.1</v>
      </c>
      <c r="E32" s="45">
        <f t="shared" si="0"/>
        <v>21.78721565237889</v>
      </c>
      <c r="F32" s="45">
        <v>912.2</v>
      </c>
      <c r="G32" s="44">
        <f t="shared" si="5"/>
        <v>196.89999999999986</v>
      </c>
      <c r="H32" s="44">
        <f t="shared" si="2"/>
        <v>121.58517868888401</v>
      </c>
    </row>
    <row r="33" spans="1:8" ht="12.75">
      <c r="A33" s="44" t="s">
        <v>100</v>
      </c>
      <c r="B33" s="58">
        <v>11107</v>
      </c>
      <c r="C33" s="44">
        <v>362.5</v>
      </c>
      <c r="D33" s="44">
        <v>14.7</v>
      </c>
      <c r="E33" s="69">
        <f t="shared" si="0"/>
        <v>4.055172413793104</v>
      </c>
      <c r="F33" s="44">
        <v>54</v>
      </c>
      <c r="G33" s="44">
        <f t="shared" si="5"/>
        <v>-39.3</v>
      </c>
      <c r="H33" s="44">
        <f t="shared" si="2"/>
        <v>27.22222222222222</v>
      </c>
    </row>
    <row r="34" spans="1:8" ht="51" customHeight="1">
      <c r="A34" s="44" t="s">
        <v>143</v>
      </c>
      <c r="B34" s="58">
        <v>11109</v>
      </c>
      <c r="C34" s="44">
        <v>7.2</v>
      </c>
      <c r="D34" s="44">
        <v>0</v>
      </c>
      <c r="E34" s="69">
        <f t="shared" si="0"/>
        <v>0</v>
      </c>
      <c r="F34" s="44">
        <v>0</v>
      </c>
      <c r="G34" s="44">
        <f t="shared" si="5"/>
        <v>0</v>
      </c>
      <c r="H34" s="46" t="s">
        <v>122</v>
      </c>
    </row>
    <row r="35" spans="1:8" ht="27">
      <c r="A35" s="40" t="s">
        <v>101</v>
      </c>
      <c r="B35" s="57">
        <v>11200</v>
      </c>
      <c r="C35" s="40">
        <f>C36</f>
        <v>1052</v>
      </c>
      <c r="D35" s="40">
        <f>D36</f>
        <v>179.3</v>
      </c>
      <c r="E35" s="40">
        <f t="shared" si="0"/>
        <v>17.043726235741445</v>
      </c>
      <c r="F35" s="40">
        <f>F36</f>
        <v>2091</v>
      </c>
      <c r="G35" s="42">
        <f t="shared" si="5"/>
        <v>-1911.7</v>
      </c>
      <c r="H35" s="42">
        <f t="shared" si="2"/>
        <v>8.574844571975133</v>
      </c>
    </row>
    <row r="36" spans="1:8" ht="25.5">
      <c r="A36" s="44" t="s">
        <v>102</v>
      </c>
      <c r="B36" s="58">
        <v>11201</v>
      </c>
      <c r="C36" s="41">
        <v>1052</v>
      </c>
      <c r="D36" s="41">
        <v>179.3</v>
      </c>
      <c r="E36" s="44">
        <f t="shared" si="0"/>
        <v>17.043726235741445</v>
      </c>
      <c r="F36" s="41">
        <v>2091</v>
      </c>
      <c r="G36" s="44">
        <f t="shared" si="5"/>
        <v>-1911.7</v>
      </c>
      <c r="H36" s="44">
        <f t="shared" si="2"/>
        <v>8.574844571975133</v>
      </c>
    </row>
    <row r="37" spans="1:8" ht="27">
      <c r="A37" s="40" t="s">
        <v>103</v>
      </c>
      <c r="B37" s="59">
        <v>11300</v>
      </c>
      <c r="C37" s="42">
        <f>C38</f>
        <v>1206.6</v>
      </c>
      <c r="D37" s="42">
        <f>D38</f>
        <v>317.7</v>
      </c>
      <c r="E37" s="42">
        <f t="shared" si="0"/>
        <v>26.33018398806564</v>
      </c>
      <c r="F37" s="42">
        <f>F38</f>
        <v>495.3</v>
      </c>
      <c r="G37" s="42">
        <f aca="true" t="shared" si="6" ref="G37:G53">D37-F37</f>
        <v>-177.60000000000002</v>
      </c>
      <c r="H37" s="42">
        <f t="shared" si="2"/>
        <v>64.14294367050272</v>
      </c>
    </row>
    <row r="38" spans="1:8" ht="12.75">
      <c r="A38" s="44" t="s">
        <v>117</v>
      </c>
      <c r="B38" s="58">
        <v>11302</v>
      </c>
      <c r="C38" s="41">
        <v>1206.6</v>
      </c>
      <c r="D38" s="44">
        <v>317.7</v>
      </c>
      <c r="E38" s="44">
        <f t="shared" si="0"/>
        <v>26.33018398806564</v>
      </c>
      <c r="F38" s="41">
        <v>495.3</v>
      </c>
      <c r="G38" s="44">
        <f t="shared" si="6"/>
        <v>-177.60000000000002</v>
      </c>
      <c r="H38" s="44">
        <f t="shared" si="2"/>
        <v>64.14294367050272</v>
      </c>
    </row>
    <row r="39" spans="1:8" ht="27">
      <c r="A39" s="40" t="s">
        <v>104</v>
      </c>
      <c r="B39" s="57">
        <v>11400</v>
      </c>
      <c r="C39" s="40">
        <f>C40+C41+C42</f>
        <v>1400</v>
      </c>
      <c r="D39" s="40">
        <f>D40+D41+D42</f>
        <v>4221.1</v>
      </c>
      <c r="E39" s="40">
        <f t="shared" si="0"/>
        <v>301.50714285714287</v>
      </c>
      <c r="F39" s="40">
        <f>F40+F41+F42</f>
        <v>3333.1</v>
      </c>
      <c r="G39" s="42">
        <f t="shared" si="6"/>
        <v>888.0000000000005</v>
      </c>
      <c r="H39" s="42">
        <f t="shared" si="2"/>
        <v>126.64186493054514</v>
      </c>
    </row>
    <row r="40" spans="1:8" ht="25.5">
      <c r="A40" s="44" t="s">
        <v>157</v>
      </c>
      <c r="B40" s="58">
        <v>11406</v>
      </c>
      <c r="C40" s="41">
        <v>800</v>
      </c>
      <c r="D40" s="41">
        <v>321.3</v>
      </c>
      <c r="E40" s="44">
        <f t="shared" si="0"/>
        <v>40.1625</v>
      </c>
      <c r="F40" s="41">
        <v>0</v>
      </c>
      <c r="G40" s="44">
        <f t="shared" si="6"/>
        <v>321.3</v>
      </c>
      <c r="H40" s="46" t="s">
        <v>122</v>
      </c>
    </row>
    <row r="41" spans="1:8" ht="38.25">
      <c r="A41" s="44" t="s">
        <v>118</v>
      </c>
      <c r="B41" s="58">
        <v>11406</v>
      </c>
      <c r="C41" s="41">
        <v>0</v>
      </c>
      <c r="D41" s="41">
        <v>3899.8</v>
      </c>
      <c r="E41" s="46" t="s">
        <v>122</v>
      </c>
      <c r="F41" s="44">
        <v>3333.1</v>
      </c>
      <c r="G41" s="44">
        <f t="shared" si="6"/>
        <v>566.7000000000003</v>
      </c>
      <c r="H41" s="44">
        <f t="shared" si="2"/>
        <v>117.00219015331075</v>
      </c>
    </row>
    <row r="42" spans="1:8" ht="25.5">
      <c r="A42" s="44" t="s">
        <v>159</v>
      </c>
      <c r="B42" s="58">
        <v>11406</v>
      </c>
      <c r="C42" s="41">
        <v>600</v>
      </c>
      <c r="D42" s="41">
        <v>0</v>
      </c>
      <c r="E42" s="44">
        <f t="shared" si="0"/>
        <v>0</v>
      </c>
      <c r="F42" s="48">
        <v>0</v>
      </c>
      <c r="G42" s="44">
        <f t="shared" si="6"/>
        <v>0</v>
      </c>
      <c r="H42" s="46" t="s">
        <v>122</v>
      </c>
    </row>
    <row r="43" spans="1:8" ht="18.75" customHeight="1">
      <c r="A43" s="40" t="s">
        <v>105</v>
      </c>
      <c r="B43" s="57">
        <v>11600</v>
      </c>
      <c r="C43" s="50">
        <v>3124</v>
      </c>
      <c r="D43" s="50">
        <v>324.1</v>
      </c>
      <c r="E43" s="40">
        <f t="shared" si="0"/>
        <v>10.374519846350832</v>
      </c>
      <c r="F43" s="50">
        <v>430.9</v>
      </c>
      <c r="G43" s="42">
        <f t="shared" si="6"/>
        <v>-106.79999999999995</v>
      </c>
      <c r="H43" s="42">
        <f t="shared" si="2"/>
        <v>75.21466697609655</v>
      </c>
    </row>
    <row r="44" spans="1:8" ht="27">
      <c r="A44" s="40" t="s">
        <v>106</v>
      </c>
      <c r="B44" s="57">
        <v>11700</v>
      </c>
      <c r="C44" s="50">
        <v>0</v>
      </c>
      <c r="D44" s="50">
        <v>-61.2</v>
      </c>
      <c r="E44" s="46" t="s">
        <v>122</v>
      </c>
      <c r="F44" s="50">
        <v>20</v>
      </c>
      <c r="G44" s="42">
        <f t="shared" si="6"/>
        <v>-81.2</v>
      </c>
      <c r="H44" s="68" t="s">
        <v>122</v>
      </c>
    </row>
    <row r="45" spans="1:8" ht="12.75">
      <c r="A45" s="51" t="s">
        <v>107</v>
      </c>
      <c r="B45" s="65">
        <v>20000</v>
      </c>
      <c r="C45" s="51">
        <f>C46+C53+C52+C51</f>
        <v>753602.4</v>
      </c>
      <c r="D45" s="51">
        <f>D46+D53+D52+D51</f>
        <v>169090.00000000003</v>
      </c>
      <c r="E45" s="51">
        <f t="shared" si="0"/>
        <v>22.437561239189264</v>
      </c>
      <c r="F45" s="51">
        <f>F46+F53+F52+F50</f>
        <v>159196.69999999998</v>
      </c>
      <c r="G45" s="51">
        <f t="shared" si="6"/>
        <v>9893.300000000047</v>
      </c>
      <c r="H45" s="51">
        <f t="shared" si="2"/>
        <v>106.2145132405383</v>
      </c>
    </row>
    <row r="46" spans="1:8" ht="25.5">
      <c r="A46" s="44" t="s">
        <v>108</v>
      </c>
      <c r="B46" s="62">
        <v>20200</v>
      </c>
      <c r="C46" s="52">
        <f>C47+C48+C49+C50</f>
        <v>753602.4</v>
      </c>
      <c r="D46" s="52">
        <f>D47+D48+D49+D50</f>
        <v>167954.30000000002</v>
      </c>
      <c r="E46" s="45">
        <f t="shared" si="0"/>
        <v>22.28685842826403</v>
      </c>
      <c r="F46" s="52">
        <f>F47+F48+F49</f>
        <v>158889.8</v>
      </c>
      <c r="G46" s="45">
        <f t="shared" si="6"/>
        <v>9064.50000000003</v>
      </c>
      <c r="H46" s="44">
        <f t="shared" si="2"/>
        <v>105.70489735653265</v>
      </c>
    </row>
    <row r="47" spans="1:8" ht="12.75">
      <c r="A47" s="44" t="s">
        <v>126</v>
      </c>
      <c r="B47" s="58">
        <v>20210</v>
      </c>
      <c r="C47" s="41">
        <v>121388</v>
      </c>
      <c r="D47" s="41">
        <v>32352</v>
      </c>
      <c r="E47" s="44">
        <f t="shared" si="0"/>
        <v>26.651728342175502</v>
      </c>
      <c r="F47" s="41">
        <v>31321.8</v>
      </c>
      <c r="G47" s="44">
        <f t="shared" si="6"/>
        <v>1030.2000000000007</v>
      </c>
      <c r="H47" s="44">
        <f t="shared" si="2"/>
        <v>103.28908300289254</v>
      </c>
    </row>
    <row r="48" spans="1:8" ht="12.75">
      <c r="A48" s="44" t="s">
        <v>127</v>
      </c>
      <c r="B48" s="58">
        <v>20220</v>
      </c>
      <c r="C48" s="41">
        <v>119002.6</v>
      </c>
      <c r="D48" s="41">
        <v>17486.6</v>
      </c>
      <c r="E48" s="44">
        <f t="shared" si="0"/>
        <v>14.694300796789312</v>
      </c>
      <c r="F48" s="41">
        <v>6321.2</v>
      </c>
      <c r="G48" s="44">
        <f t="shared" si="6"/>
        <v>11165.399999999998</v>
      </c>
      <c r="H48" s="44">
        <f t="shared" si="2"/>
        <v>276.634183382902</v>
      </c>
    </row>
    <row r="49" spans="1:8" ht="12.75">
      <c r="A49" s="44" t="s">
        <v>128</v>
      </c>
      <c r="B49" s="58">
        <v>20230</v>
      </c>
      <c r="C49" s="41">
        <v>513211.8</v>
      </c>
      <c r="D49" s="41">
        <v>117117</v>
      </c>
      <c r="E49" s="44">
        <f t="shared" si="0"/>
        <v>22.820402804456172</v>
      </c>
      <c r="F49" s="41">
        <v>121246.8</v>
      </c>
      <c r="G49" s="44">
        <f t="shared" si="6"/>
        <v>-4129.800000000003</v>
      </c>
      <c r="H49" s="44">
        <f t="shared" si="2"/>
        <v>96.59388948821743</v>
      </c>
    </row>
    <row r="50" spans="1:8" ht="12.75">
      <c r="A50" s="44" t="s">
        <v>145</v>
      </c>
      <c r="B50" s="58">
        <v>20400</v>
      </c>
      <c r="C50" s="41">
        <v>0</v>
      </c>
      <c r="D50" s="41">
        <v>998.7</v>
      </c>
      <c r="E50" s="46" t="s">
        <v>122</v>
      </c>
      <c r="F50" s="41">
        <v>0</v>
      </c>
      <c r="G50" s="44">
        <f t="shared" si="6"/>
        <v>998.7</v>
      </c>
      <c r="H50" s="46" t="s">
        <v>122</v>
      </c>
    </row>
    <row r="51" spans="1:8" ht="38.25">
      <c r="A51" s="44" t="s">
        <v>158</v>
      </c>
      <c r="B51" s="58">
        <v>20800</v>
      </c>
      <c r="C51" s="41">
        <v>0</v>
      </c>
      <c r="D51" s="41">
        <v>-78.8</v>
      </c>
      <c r="E51" s="46" t="s">
        <v>122</v>
      </c>
      <c r="F51" s="41">
        <v>0</v>
      </c>
      <c r="G51" s="44">
        <f t="shared" si="6"/>
        <v>-78.8</v>
      </c>
      <c r="H51" s="46" t="s">
        <v>122</v>
      </c>
    </row>
    <row r="52" spans="1:8" ht="25.5">
      <c r="A52" s="44" t="s">
        <v>129</v>
      </c>
      <c r="B52" s="58">
        <v>21800</v>
      </c>
      <c r="C52" s="41">
        <v>0</v>
      </c>
      <c r="D52" s="41">
        <v>3269.6</v>
      </c>
      <c r="E52" s="46" t="s">
        <v>122</v>
      </c>
      <c r="F52" s="41">
        <v>1923.8</v>
      </c>
      <c r="G52" s="44">
        <f t="shared" si="6"/>
        <v>1345.8</v>
      </c>
      <c r="H52" s="44">
        <f t="shared" si="2"/>
        <v>169.95529680840005</v>
      </c>
    </row>
    <row r="53" spans="1:13" ht="25.5">
      <c r="A53" s="44" t="s">
        <v>130</v>
      </c>
      <c r="B53" s="58">
        <v>21900</v>
      </c>
      <c r="C53" s="44">
        <v>0</v>
      </c>
      <c r="D53" s="44">
        <v>-2055.1</v>
      </c>
      <c r="E53" s="46" t="s">
        <v>122</v>
      </c>
      <c r="F53" s="44">
        <v>-1616.9</v>
      </c>
      <c r="G53" s="44">
        <f t="shared" si="6"/>
        <v>-438.1999999999998</v>
      </c>
      <c r="H53" s="44">
        <f t="shared" si="2"/>
        <v>127.10124311954974</v>
      </c>
      <c r="M53" s="37"/>
    </row>
    <row r="54" spans="1:8" ht="14.25">
      <c r="A54" s="66" t="s">
        <v>109</v>
      </c>
      <c r="B54" s="67">
        <v>85000</v>
      </c>
      <c r="C54" s="53">
        <f>C3+C45</f>
        <v>1353567.5</v>
      </c>
      <c r="D54" s="53">
        <f>D3+D45</f>
        <v>294961.6</v>
      </c>
      <c r="E54" s="70">
        <f t="shared" si="0"/>
        <v>21.7914215582156</v>
      </c>
      <c r="F54" s="53">
        <f>F3+F45</f>
        <v>244649.59999999998</v>
      </c>
      <c r="G54" s="53">
        <f>G3+G45</f>
        <v>50312.000000000015</v>
      </c>
      <c r="H54" s="74">
        <f t="shared" si="2"/>
        <v>120.56492223980746</v>
      </c>
    </row>
    <row r="55" spans="1:8" ht="12.75">
      <c r="A55" s="22" t="s">
        <v>2</v>
      </c>
      <c r="B55" s="23"/>
      <c r="C55" s="24"/>
      <c r="D55" s="24"/>
      <c r="E55" s="2"/>
      <c r="F55" s="2"/>
      <c r="G55" s="3"/>
      <c r="H55" s="2"/>
    </row>
    <row r="56" spans="1:8" ht="12.75">
      <c r="A56" s="25" t="s">
        <v>3</v>
      </c>
      <c r="B56" s="26" t="s">
        <v>4</v>
      </c>
      <c r="C56" s="18">
        <f>SUM(C57:C64)</f>
        <v>139512.9</v>
      </c>
      <c r="D56" s="18">
        <f>SUM(D57:D64)</f>
        <v>26434.800000000003</v>
      </c>
      <c r="E56" s="18">
        <f aca="true" t="shared" si="7" ref="E56:E61">D56/C56*100</f>
        <v>18.94792524562245</v>
      </c>
      <c r="F56" s="18">
        <f>SUM(F57:F64)</f>
        <v>22093.200000000004</v>
      </c>
      <c r="G56" s="18">
        <f>SUM(G57:G64)</f>
        <v>4341.5999999999985</v>
      </c>
      <c r="H56" s="18">
        <f>D56/F56*100</f>
        <v>119.65129542121558</v>
      </c>
    </row>
    <row r="57" spans="1:8" ht="38.25">
      <c r="A57" s="27" t="s">
        <v>77</v>
      </c>
      <c r="B57" s="28" t="s">
        <v>73</v>
      </c>
      <c r="C57" s="16">
        <v>7761.2</v>
      </c>
      <c r="D57" s="16">
        <v>1412.2</v>
      </c>
      <c r="E57" s="16">
        <f t="shared" si="7"/>
        <v>18.19563984950781</v>
      </c>
      <c r="F57" s="16">
        <v>1160.9</v>
      </c>
      <c r="G57" s="16">
        <f aca="true" t="shared" si="8" ref="G57:G64">SUM(D57-F57)</f>
        <v>251.29999999999995</v>
      </c>
      <c r="H57" s="19">
        <f aca="true" t="shared" si="9" ref="H57:H105">D57/F57*100</f>
        <v>121.64699801877852</v>
      </c>
    </row>
    <row r="58" spans="1:8" ht="51">
      <c r="A58" s="29" t="s">
        <v>5</v>
      </c>
      <c r="B58" s="30" t="s">
        <v>6</v>
      </c>
      <c r="C58" s="17">
        <v>9094.5</v>
      </c>
      <c r="D58" s="17">
        <v>1262.9</v>
      </c>
      <c r="E58" s="17">
        <f t="shared" si="7"/>
        <v>13.88641486612788</v>
      </c>
      <c r="F58" s="17">
        <v>1265.6</v>
      </c>
      <c r="G58" s="17">
        <f t="shared" si="8"/>
        <v>-2.699999999999818</v>
      </c>
      <c r="H58" s="19">
        <f t="shared" si="9"/>
        <v>99.78666245259167</v>
      </c>
    </row>
    <row r="59" spans="1:8" ht="51">
      <c r="A59" s="29" t="s">
        <v>7</v>
      </c>
      <c r="B59" s="30" t="s">
        <v>8</v>
      </c>
      <c r="C59" s="17">
        <v>72924.4</v>
      </c>
      <c r="D59" s="17">
        <v>15945.4</v>
      </c>
      <c r="E59" s="17">
        <f t="shared" si="7"/>
        <v>21.865658133628802</v>
      </c>
      <c r="F59" s="17">
        <v>12270.2</v>
      </c>
      <c r="G59" s="17">
        <f t="shared" si="8"/>
        <v>3675.199999999999</v>
      </c>
      <c r="H59" s="19">
        <f t="shared" si="9"/>
        <v>129.95224201724503</v>
      </c>
    </row>
    <row r="60" spans="1:8" ht="12.75">
      <c r="A60" s="29" t="s">
        <v>121</v>
      </c>
      <c r="B60" s="30" t="s">
        <v>120</v>
      </c>
      <c r="C60" s="17">
        <v>3.7</v>
      </c>
      <c r="D60" s="17">
        <v>0</v>
      </c>
      <c r="E60" s="17">
        <f t="shared" si="7"/>
        <v>0</v>
      </c>
      <c r="F60" s="17">
        <v>0</v>
      </c>
      <c r="G60" s="17">
        <f t="shared" si="8"/>
        <v>0</v>
      </c>
      <c r="H60" s="19" t="s">
        <v>122</v>
      </c>
    </row>
    <row r="61" spans="1:8" ht="38.25">
      <c r="A61" s="29" t="s">
        <v>9</v>
      </c>
      <c r="B61" s="30" t="s">
        <v>10</v>
      </c>
      <c r="C61" s="17">
        <v>13732.5</v>
      </c>
      <c r="D61" s="19">
        <v>3022.2</v>
      </c>
      <c r="E61" s="17">
        <f t="shared" si="7"/>
        <v>22.007646095030037</v>
      </c>
      <c r="F61" s="17">
        <v>2514.4</v>
      </c>
      <c r="G61" s="17">
        <f t="shared" si="8"/>
        <v>507.7999999999997</v>
      </c>
      <c r="H61" s="19">
        <f t="shared" si="9"/>
        <v>120.19567292395799</v>
      </c>
    </row>
    <row r="62" spans="1:8" ht="12.75">
      <c r="A62" s="29" t="s">
        <v>133</v>
      </c>
      <c r="B62" s="31" t="s">
        <v>134</v>
      </c>
      <c r="C62" s="17">
        <v>3100</v>
      </c>
      <c r="D62" s="17">
        <v>0</v>
      </c>
      <c r="E62" s="17" t="s">
        <v>122</v>
      </c>
      <c r="F62" s="17">
        <v>0</v>
      </c>
      <c r="G62" s="17">
        <f t="shared" si="8"/>
        <v>0</v>
      </c>
      <c r="H62" s="19" t="s">
        <v>122</v>
      </c>
    </row>
    <row r="63" spans="1:8" ht="12.75">
      <c r="A63" s="29" t="s">
        <v>11</v>
      </c>
      <c r="B63" s="30" t="s">
        <v>50</v>
      </c>
      <c r="C63" s="17">
        <v>4409.7</v>
      </c>
      <c r="D63" s="17">
        <v>0</v>
      </c>
      <c r="E63" s="17">
        <f>D63/C63*100</f>
        <v>0</v>
      </c>
      <c r="F63" s="17">
        <v>0</v>
      </c>
      <c r="G63" s="17">
        <f t="shared" si="8"/>
        <v>0</v>
      </c>
      <c r="H63" s="19" t="s">
        <v>122</v>
      </c>
    </row>
    <row r="64" spans="1:8" ht="12.75">
      <c r="A64" s="29" t="s">
        <v>12</v>
      </c>
      <c r="B64" s="30" t="s">
        <v>52</v>
      </c>
      <c r="C64" s="17">
        <v>28486.9</v>
      </c>
      <c r="D64" s="17">
        <v>4792.1</v>
      </c>
      <c r="E64" s="17">
        <f>D64/C64*100</f>
        <v>16.822118236803586</v>
      </c>
      <c r="F64" s="17">
        <v>4882.1</v>
      </c>
      <c r="G64" s="17">
        <f t="shared" si="8"/>
        <v>-90</v>
      </c>
      <c r="H64" s="19">
        <f t="shared" si="9"/>
        <v>98.15653100100367</v>
      </c>
    </row>
    <row r="65" spans="1:8" ht="12.75">
      <c r="A65" s="25" t="s">
        <v>71</v>
      </c>
      <c r="B65" s="32" t="s">
        <v>68</v>
      </c>
      <c r="C65" s="18">
        <f>SUM(C66:C67)</f>
        <v>1700.5</v>
      </c>
      <c r="D65" s="18">
        <f>SUM(D66:D67)</f>
        <v>190.6</v>
      </c>
      <c r="E65" s="18">
        <f>SUM(D65/C65*100)</f>
        <v>11.208468097618347</v>
      </c>
      <c r="F65" s="18">
        <f>SUM(F66:F67)</f>
        <v>158.8</v>
      </c>
      <c r="G65" s="18">
        <f>SUM(G66:G67)</f>
        <v>31.799999999999983</v>
      </c>
      <c r="H65" s="18">
        <f t="shared" si="9"/>
        <v>120.02518891687657</v>
      </c>
    </row>
    <row r="66" spans="1:8" ht="12.75">
      <c r="A66" s="27" t="s">
        <v>78</v>
      </c>
      <c r="B66" s="28" t="s">
        <v>74</v>
      </c>
      <c r="C66" s="16">
        <v>1440.5</v>
      </c>
      <c r="D66" s="16">
        <v>190.6</v>
      </c>
      <c r="E66" s="16">
        <f>D66/C66*100</f>
        <v>13.231516834432488</v>
      </c>
      <c r="F66" s="16">
        <v>158.8</v>
      </c>
      <c r="G66" s="16">
        <f>SUM(D66-F66)</f>
        <v>31.799999999999983</v>
      </c>
      <c r="H66" s="19">
        <f t="shared" si="9"/>
        <v>120.02518891687657</v>
      </c>
    </row>
    <row r="67" spans="1:8" ht="12.75">
      <c r="A67" s="29" t="s">
        <v>70</v>
      </c>
      <c r="B67" s="31" t="s">
        <v>69</v>
      </c>
      <c r="C67" s="17">
        <v>260</v>
      </c>
      <c r="D67" s="17">
        <v>0</v>
      </c>
      <c r="E67" s="17">
        <f>SUM(D67/C67*100)</f>
        <v>0</v>
      </c>
      <c r="F67" s="17">
        <v>0</v>
      </c>
      <c r="G67" s="17">
        <f>SUM(D67-F67)</f>
        <v>0</v>
      </c>
      <c r="H67" s="19" t="s">
        <v>122</v>
      </c>
    </row>
    <row r="68" spans="1:8" ht="25.5">
      <c r="A68" s="25" t="s">
        <v>13</v>
      </c>
      <c r="B68" s="26" t="s">
        <v>14</v>
      </c>
      <c r="C68" s="18">
        <f>C69+C70</f>
        <v>3703.5</v>
      </c>
      <c r="D68" s="18">
        <f>D69+D70</f>
        <v>766.7</v>
      </c>
      <c r="E68" s="18">
        <f>D68/C68*100</f>
        <v>20.70203861212367</v>
      </c>
      <c r="F68" s="18">
        <f>F69+F70</f>
        <v>431.7</v>
      </c>
      <c r="G68" s="18">
        <f>SUM(G69:G69)</f>
        <v>0</v>
      </c>
      <c r="H68" s="18">
        <f t="shared" si="9"/>
        <v>177.6001853138754</v>
      </c>
    </row>
    <row r="69" spans="1:8" ht="12.75">
      <c r="A69" s="29" t="s">
        <v>138</v>
      </c>
      <c r="B69" s="30" t="s">
        <v>15</v>
      </c>
      <c r="C69" s="17">
        <v>0</v>
      </c>
      <c r="D69" s="17">
        <v>0</v>
      </c>
      <c r="E69" s="17" t="s">
        <v>122</v>
      </c>
      <c r="F69" s="17">
        <v>0</v>
      </c>
      <c r="G69" s="17">
        <f>SUM(D69-F69)</f>
        <v>0</v>
      </c>
      <c r="H69" s="19" t="s">
        <v>122</v>
      </c>
    </row>
    <row r="70" spans="1:8" ht="38.25">
      <c r="A70" s="29" t="s">
        <v>140</v>
      </c>
      <c r="B70" s="31" t="s">
        <v>139</v>
      </c>
      <c r="C70" s="17">
        <v>3703.5</v>
      </c>
      <c r="D70" s="17">
        <v>766.7</v>
      </c>
      <c r="E70" s="17">
        <f>D70/C70*100</f>
        <v>20.70203861212367</v>
      </c>
      <c r="F70" s="17">
        <v>431.7</v>
      </c>
      <c r="G70" s="17">
        <f>SUM(D70-F70)</f>
        <v>335.00000000000006</v>
      </c>
      <c r="H70" s="19">
        <f t="shared" si="9"/>
        <v>177.6001853138754</v>
      </c>
    </row>
    <row r="71" spans="1:8" ht="12.75">
      <c r="A71" s="25" t="s">
        <v>16</v>
      </c>
      <c r="B71" s="26" t="s">
        <v>17</v>
      </c>
      <c r="C71" s="18">
        <f>SUM(C72:C75)</f>
        <v>268789.8</v>
      </c>
      <c r="D71" s="18">
        <f>SUM(D72:D75)</f>
        <v>9790.4</v>
      </c>
      <c r="E71" s="18">
        <f>D71/C71*100</f>
        <v>3.6424001208379186</v>
      </c>
      <c r="F71" s="18">
        <f>SUM(F72:F75)</f>
        <v>3426</v>
      </c>
      <c r="G71" s="18">
        <f>SUM(G72:G75)</f>
        <v>6364.400000000001</v>
      </c>
      <c r="H71" s="18">
        <f t="shared" si="9"/>
        <v>285.76765907764155</v>
      </c>
    </row>
    <row r="72" spans="1:8" ht="12.75">
      <c r="A72" s="33" t="s">
        <v>119</v>
      </c>
      <c r="B72" s="34" t="s">
        <v>112</v>
      </c>
      <c r="C72" s="19">
        <v>150</v>
      </c>
      <c r="D72" s="19">
        <v>0</v>
      </c>
      <c r="E72" s="17">
        <f>D72/C72*100</f>
        <v>0</v>
      </c>
      <c r="F72" s="19">
        <v>0</v>
      </c>
      <c r="G72" s="17">
        <f>SUM(D72-F72)</f>
        <v>0</v>
      </c>
      <c r="H72" s="19" t="e">
        <f t="shared" si="9"/>
        <v>#DIV/0!</v>
      </c>
    </row>
    <row r="73" spans="1:8" ht="12.75">
      <c r="A73" s="29" t="s">
        <v>18</v>
      </c>
      <c r="B73" s="30" t="s">
        <v>19</v>
      </c>
      <c r="C73" s="17">
        <v>8721.7</v>
      </c>
      <c r="D73" s="17">
        <v>2004.4</v>
      </c>
      <c r="E73" s="17">
        <f>D73/C73*100</f>
        <v>22.9817581434812</v>
      </c>
      <c r="F73" s="17">
        <v>1377.8</v>
      </c>
      <c r="G73" s="17">
        <f>SUM(D73-F73)</f>
        <v>626.6000000000001</v>
      </c>
      <c r="H73" s="19">
        <f t="shared" si="9"/>
        <v>145.47829873711714</v>
      </c>
    </row>
    <row r="74" spans="1:8" ht="12.75">
      <c r="A74" s="29" t="s">
        <v>110</v>
      </c>
      <c r="B74" s="30" t="s">
        <v>51</v>
      </c>
      <c r="C74" s="17">
        <v>229361.3</v>
      </c>
      <c r="D74" s="17">
        <v>7765.9</v>
      </c>
      <c r="E74" s="17">
        <f aca="true" t="shared" si="10" ref="E74:E105">D74/C74*100</f>
        <v>3.3858807043734056</v>
      </c>
      <c r="F74" s="17">
        <v>2009.7</v>
      </c>
      <c r="G74" s="17">
        <f>SUM(D74-F74)</f>
        <v>5756.2</v>
      </c>
      <c r="H74" s="19">
        <f t="shared" si="9"/>
        <v>386.42085883465194</v>
      </c>
    </row>
    <row r="75" spans="1:8" ht="12.75">
      <c r="A75" s="29" t="s">
        <v>20</v>
      </c>
      <c r="B75" s="30" t="s">
        <v>21</v>
      </c>
      <c r="C75" s="17">
        <v>30556.8</v>
      </c>
      <c r="D75" s="17">
        <v>20.1</v>
      </c>
      <c r="E75" s="17">
        <f t="shared" si="10"/>
        <v>0.06577913917687717</v>
      </c>
      <c r="F75" s="17">
        <v>38.5</v>
      </c>
      <c r="G75" s="17">
        <f>SUM(D75-F75)</f>
        <v>-18.4</v>
      </c>
      <c r="H75" s="19" t="s">
        <v>122</v>
      </c>
    </row>
    <row r="76" spans="1:8" ht="12.75">
      <c r="A76" s="25" t="s">
        <v>22</v>
      </c>
      <c r="B76" s="26" t="s">
        <v>23</v>
      </c>
      <c r="C76" s="18">
        <f>SUM(C77:C80)</f>
        <v>206659.5</v>
      </c>
      <c r="D76" s="18">
        <f>SUM(D77:D80)</f>
        <v>39629.299999999996</v>
      </c>
      <c r="E76" s="18">
        <f>D76/C76*100</f>
        <v>19.17613272073144</v>
      </c>
      <c r="F76" s="18">
        <f>SUM(F77:F80)</f>
        <v>27234.100000000002</v>
      </c>
      <c r="G76" s="18">
        <f>SUM(G77:G80)</f>
        <v>12395.199999999999</v>
      </c>
      <c r="H76" s="18">
        <f t="shared" si="9"/>
        <v>145.51352899489976</v>
      </c>
    </row>
    <row r="77" spans="1:8" ht="12.75">
      <c r="A77" s="29" t="s">
        <v>61</v>
      </c>
      <c r="B77" s="31" t="s">
        <v>60</v>
      </c>
      <c r="C77" s="17">
        <v>24457.3</v>
      </c>
      <c r="D77" s="17">
        <v>4608.4</v>
      </c>
      <c r="E77" s="17">
        <f t="shared" si="10"/>
        <v>18.842635941007387</v>
      </c>
      <c r="F77" s="17">
        <v>4065.5</v>
      </c>
      <c r="G77" s="17">
        <f>SUM(D77-F77)</f>
        <v>542.8999999999996</v>
      </c>
      <c r="H77" s="19">
        <f t="shared" si="9"/>
        <v>113.35383101709506</v>
      </c>
    </row>
    <row r="78" spans="1:8" ht="12.75">
      <c r="A78" s="29" t="s">
        <v>24</v>
      </c>
      <c r="B78" s="30" t="s">
        <v>25</v>
      </c>
      <c r="C78" s="17">
        <v>73849.7</v>
      </c>
      <c r="D78" s="17">
        <v>11198.4</v>
      </c>
      <c r="E78" s="17">
        <f t="shared" si="10"/>
        <v>15.16377182304058</v>
      </c>
      <c r="F78" s="17">
        <v>3127.1</v>
      </c>
      <c r="G78" s="17">
        <f>SUM(D78-F78)</f>
        <v>8071.299999999999</v>
      </c>
      <c r="H78" s="19">
        <f t="shared" si="9"/>
        <v>358.1081513223114</v>
      </c>
    </row>
    <row r="79" spans="1:8" ht="12.75">
      <c r="A79" s="29" t="s">
        <v>79</v>
      </c>
      <c r="B79" s="31" t="s">
        <v>75</v>
      </c>
      <c r="C79" s="17">
        <v>98484.8</v>
      </c>
      <c r="D79" s="17">
        <v>21438.3</v>
      </c>
      <c r="E79" s="17">
        <f t="shared" si="10"/>
        <v>21.7681307166182</v>
      </c>
      <c r="F79" s="17">
        <v>17616.3</v>
      </c>
      <c r="G79" s="17">
        <f>SUM(D79-F79)</f>
        <v>3822</v>
      </c>
      <c r="H79" s="19">
        <f t="shared" si="9"/>
        <v>121.69581580695153</v>
      </c>
    </row>
    <row r="80" spans="1:8" ht="25.5">
      <c r="A80" s="29" t="s">
        <v>72</v>
      </c>
      <c r="B80" s="31" t="s">
        <v>63</v>
      </c>
      <c r="C80" s="17">
        <v>9867.7</v>
      </c>
      <c r="D80" s="17">
        <v>2384.2</v>
      </c>
      <c r="E80" s="17">
        <f t="shared" si="10"/>
        <v>24.16165874519898</v>
      </c>
      <c r="F80" s="17">
        <v>2425.2</v>
      </c>
      <c r="G80" s="17">
        <f>SUM(D80-F80)</f>
        <v>-41</v>
      </c>
      <c r="H80" s="19">
        <f t="shared" si="9"/>
        <v>98.30941777997691</v>
      </c>
    </row>
    <row r="81" spans="1:8" ht="12.75">
      <c r="A81" s="25" t="s">
        <v>64</v>
      </c>
      <c r="B81" s="32" t="s">
        <v>65</v>
      </c>
      <c r="C81" s="18">
        <f>SUM(C82:C83)</f>
        <v>1317</v>
      </c>
      <c r="D81" s="18">
        <f>SUM(D82:D83)</f>
        <v>0</v>
      </c>
      <c r="E81" s="18">
        <f>D81/C81*100</f>
        <v>0</v>
      </c>
      <c r="F81" s="18">
        <f>SUM(F82:F83)</f>
        <v>0</v>
      </c>
      <c r="G81" s="18">
        <f>SUM(G82:G82)</f>
        <v>0</v>
      </c>
      <c r="H81" s="18" t="s">
        <v>122</v>
      </c>
    </row>
    <row r="82" spans="1:8" ht="12.75">
      <c r="A82" s="29" t="s">
        <v>67</v>
      </c>
      <c r="B82" s="31" t="s">
        <v>66</v>
      </c>
      <c r="C82" s="17">
        <v>265</v>
      </c>
      <c r="D82" s="17">
        <v>0</v>
      </c>
      <c r="E82" s="17">
        <f>D82/C82*100</f>
        <v>0</v>
      </c>
      <c r="F82" s="17">
        <v>0</v>
      </c>
      <c r="G82" s="17">
        <f>SUM(D82-F82)</f>
        <v>0</v>
      </c>
      <c r="H82" s="19" t="s">
        <v>122</v>
      </c>
    </row>
    <row r="83" spans="1:8" ht="25.5">
      <c r="A83" s="29" t="s">
        <v>148</v>
      </c>
      <c r="B83" s="31" t="s">
        <v>147</v>
      </c>
      <c r="C83" s="17">
        <v>1052</v>
      </c>
      <c r="D83" s="17">
        <v>0</v>
      </c>
      <c r="E83" s="17">
        <f>D83/C83*100</f>
        <v>0</v>
      </c>
      <c r="F83" s="17">
        <v>0</v>
      </c>
      <c r="G83" s="17">
        <f>SUM(D83-F83)</f>
        <v>0</v>
      </c>
      <c r="H83" s="19" t="s">
        <v>122</v>
      </c>
    </row>
    <row r="84" spans="1:8" ht="12.75">
      <c r="A84" s="25" t="s">
        <v>26</v>
      </c>
      <c r="B84" s="26" t="s">
        <v>27</v>
      </c>
      <c r="C84" s="18">
        <f>SUM(C85:C89)</f>
        <v>731817.9</v>
      </c>
      <c r="D84" s="18">
        <f>SUM(D85:D89)</f>
        <v>186275.9</v>
      </c>
      <c r="E84" s="18">
        <f t="shared" si="10"/>
        <v>25.453859491548375</v>
      </c>
      <c r="F84" s="18">
        <f>SUM(F85:F89)</f>
        <v>141900.5</v>
      </c>
      <c r="G84" s="18">
        <f>SUM(G85:G89)</f>
        <v>44375.4</v>
      </c>
      <c r="H84" s="18">
        <f t="shared" si="9"/>
        <v>131.272194248787</v>
      </c>
    </row>
    <row r="85" spans="1:8" ht="12.75">
      <c r="A85" s="29" t="s">
        <v>28</v>
      </c>
      <c r="B85" s="30" t="s">
        <v>29</v>
      </c>
      <c r="C85" s="17">
        <v>205707.3</v>
      </c>
      <c r="D85" s="17">
        <v>61371.4</v>
      </c>
      <c r="E85" s="17">
        <f t="shared" si="10"/>
        <v>29.83433256865459</v>
      </c>
      <c r="F85" s="17">
        <v>42640.2</v>
      </c>
      <c r="G85" s="17">
        <f>SUM(D85-F85)</f>
        <v>18731.200000000004</v>
      </c>
      <c r="H85" s="19">
        <f t="shared" si="9"/>
        <v>143.9284993972824</v>
      </c>
    </row>
    <row r="86" spans="1:8" ht="12.75">
      <c r="A86" s="29" t="s">
        <v>30</v>
      </c>
      <c r="B86" s="30" t="s">
        <v>31</v>
      </c>
      <c r="C86" s="17">
        <v>459119.5</v>
      </c>
      <c r="D86" s="17">
        <v>109943.4</v>
      </c>
      <c r="E86" s="17">
        <f t="shared" si="10"/>
        <v>23.946576000365916</v>
      </c>
      <c r="F86" s="17">
        <v>84232.8</v>
      </c>
      <c r="G86" s="17">
        <f>SUM(D86-F86)</f>
        <v>25710.59999999999</v>
      </c>
      <c r="H86" s="19">
        <f t="shared" si="9"/>
        <v>130.52326409664644</v>
      </c>
    </row>
    <row r="87" spans="1:8" ht="12.75">
      <c r="A87" s="29" t="s">
        <v>114</v>
      </c>
      <c r="B87" s="31" t="s">
        <v>113</v>
      </c>
      <c r="C87" s="17">
        <v>46215.6</v>
      </c>
      <c r="D87" s="17">
        <v>11174.6</v>
      </c>
      <c r="E87" s="17">
        <f>D87/C87*100</f>
        <v>24.179281454746885</v>
      </c>
      <c r="F87" s="17">
        <v>10922.9</v>
      </c>
      <c r="G87" s="17">
        <f>SUM(D87-F87)</f>
        <v>251.70000000000073</v>
      </c>
      <c r="H87" s="19">
        <f t="shared" si="9"/>
        <v>102.30433309835301</v>
      </c>
    </row>
    <row r="88" spans="1:8" ht="12.75">
      <c r="A88" s="29" t="s">
        <v>111</v>
      </c>
      <c r="B88" s="30" t="s">
        <v>32</v>
      </c>
      <c r="C88" s="17">
        <v>256.1</v>
      </c>
      <c r="D88" s="17">
        <v>30</v>
      </c>
      <c r="E88" s="17">
        <f t="shared" si="10"/>
        <v>11.714174150722373</v>
      </c>
      <c r="F88" s="17">
        <v>27</v>
      </c>
      <c r="G88" s="17">
        <f>SUM(D88-F88)</f>
        <v>3</v>
      </c>
      <c r="H88" s="19">
        <f t="shared" si="9"/>
        <v>111.11111111111111</v>
      </c>
    </row>
    <row r="89" spans="1:8" ht="12.75">
      <c r="A89" s="29" t="s">
        <v>33</v>
      </c>
      <c r="B89" s="30" t="s">
        <v>34</v>
      </c>
      <c r="C89" s="17">
        <v>20519.4</v>
      </c>
      <c r="D89" s="17">
        <v>3756.5</v>
      </c>
      <c r="E89" s="17">
        <f t="shared" si="10"/>
        <v>18.30706550873807</v>
      </c>
      <c r="F89" s="17">
        <v>4077.6</v>
      </c>
      <c r="G89" s="17">
        <f>SUM(D89-F89)</f>
        <v>-321.0999999999999</v>
      </c>
      <c r="H89" s="19">
        <f t="shared" si="9"/>
        <v>92.12526976652934</v>
      </c>
    </row>
    <row r="90" spans="1:8" ht="12.75">
      <c r="A90" s="25" t="s">
        <v>53</v>
      </c>
      <c r="B90" s="26" t="s">
        <v>35</v>
      </c>
      <c r="C90" s="18">
        <f>SUM(C91:C92)</f>
        <v>91802.7</v>
      </c>
      <c r="D90" s="18">
        <f>SUM(D91:D92)</f>
        <v>25406</v>
      </c>
      <c r="E90" s="18">
        <f t="shared" si="10"/>
        <v>27.67456730575463</v>
      </c>
      <c r="F90" s="18">
        <f>SUM(F91:F92)</f>
        <v>20336.9</v>
      </c>
      <c r="G90" s="18">
        <f>SUM(G91:G92)</f>
        <v>5069.1</v>
      </c>
      <c r="H90" s="18">
        <f t="shared" si="9"/>
        <v>124.92562779971381</v>
      </c>
    </row>
    <row r="91" spans="1:8" ht="12.75">
      <c r="A91" s="29" t="s">
        <v>36</v>
      </c>
      <c r="B91" s="30" t="s">
        <v>37</v>
      </c>
      <c r="C91" s="17">
        <v>70169.5</v>
      </c>
      <c r="D91" s="17">
        <v>21145</v>
      </c>
      <c r="E91" s="17">
        <f t="shared" si="10"/>
        <v>30.13417510456822</v>
      </c>
      <c r="F91" s="17">
        <v>16155.8</v>
      </c>
      <c r="G91" s="17">
        <f>SUM(D91-F91)</f>
        <v>4989.200000000001</v>
      </c>
      <c r="H91" s="19">
        <f t="shared" si="9"/>
        <v>130.88178858366655</v>
      </c>
    </row>
    <row r="92" spans="1:8" ht="25.5">
      <c r="A92" s="29" t="s">
        <v>54</v>
      </c>
      <c r="B92" s="30" t="s">
        <v>38</v>
      </c>
      <c r="C92" s="17">
        <v>21633.2</v>
      </c>
      <c r="D92" s="17">
        <v>4261</v>
      </c>
      <c r="E92" s="17">
        <f t="shared" si="10"/>
        <v>19.69657748275798</v>
      </c>
      <c r="F92" s="17">
        <v>4181.1</v>
      </c>
      <c r="G92" s="17">
        <f>SUM(D92-F92)</f>
        <v>79.89999999999964</v>
      </c>
      <c r="H92" s="19">
        <f t="shared" si="9"/>
        <v>101.91098036401903</v>
      </c>
    </row>
    <row r="93" spans="1:8" ht="12.75">
      <c r="A93" s="25" t="s">
        <v>39</v>
      </c>
      <c r="B93" s="26" t="s">
        <v>40</v>
      </c>
      <c r="C93" s="18">
        <f>SUM(C94:C97)</f>
        <v>63767.700000000004</v>
      </c>
      <c r="D93" s="18">
        <f>SUM(D94:D97)</f>
        <v>15332.2</v>
      </c>
      <c r="E93" s="18">
        <f t="shared" si="10"/>
        <v>24.043834104099723</v>
      </c>
      <c r="F93" s="18">
        <f>SUM(F94:F97)</f>
        <v>11465.9</v>
      </c>
      <c r="G93" s="18">
        <f>SUM(G94:G97)</f>
        <v>3866.2999999999997</v>
      </c>
      <c r="H93" s="18">
        <f t="shared" si="9"/>
        <v>133.71998709216024</v>
      </c>
    </row>
    <row r="94" spans="1:8" ht="12.75">
      <c r="A94" s="29" t="s">
        <v>41</v>
      </c>
      <c r="B94" s="31">
        <v>1001</v>
      </c>
      <c r="C94" s="17">
        <v>8624.2</v>
      </c>
      <c r="D94" s="17">
        <v>2752.9</v>
      </c>
      <c r="E94" s="17">
        <f t="shared" si="10"/>
        <v>31.920641914612368</v>
      </c>
      <c r="F94" s="17">
        <v>2111.8</v>
      </c>
      <c r="G94" s="17">
        <f>SUM(D94-F94)</f>
        <v>641.0999999999999</v>
      </c>
      <c r="H94" s="19">
        <f t="shared" si="9"/>
        <v>130.35798844587555</v>
      </c>
    </row>
    <row r="95" spans="1:8" ht="12.75">
      <c r="A95" s="29" t="s">
        <v>42</v>
      </c>
      <c r="B95" s="30" t="s">
        <v>43</v>
      </c>
      <c r="C95" s="17">
        <v>3801.6</v>
      </c>
      <c r="D95" s="17">
        <v>949.2</v>
      </c>
      <c r="E95" s="17">
        <f t="shared" si="10"/>
        <v>24.968434343434346</v>
      </c>
      <c r="F95" s="17">
        <v>959.5</v>
      </c>
      <c r="G95" s="17">
        <f>SUM(D95-F95)</f>
        <v>-10.299999999999955</v>
      </c>
      <c r="H95" s="19">
        <f t="shared" si="9"/>
        <v>98.92652423137051</v>
      </c>
    </row>
    <row r="96" spans="1:8" ht="12.75">
      <c r="A96" s="29" t="s">
        <v>44</v>
      </c>
      <c r="B96" s="30" t="s">
        <v>45</v>
      </c>
      <c r="C96" s="17">
        <v>44544</v>
      </c>
      <c r="D96" s="17">
        <v>10383.4</v>
      </c>
      <c r="E96" s="17">
        <f t="shared" si="10"/>
        <v>23.31043462643678</v>
      </c>
      <c r="F96" s="17">
        <v>7379.3</v>
      </c>
      <c r="G96" s="17">
        <f>SUM(D96-F96)</f>
        <v>3004.0999999999995</v>
      </c>
      <c r="H96" s="19">
        <f t="shared" si="9"/>
        <v>140.7098234249861</v>
      </c>
    </row>
    <row r="97" spans="1:8" ht="12.75">
      <c r="A97" s="29" t="s">
        <v>46</v>
      </c>
      <c r="B97" s="31">
        <v>1006</v>
      </c>
      <c r="C97" s="17">
        <v>6797.9</v>
      </c>
      <c r="D97" s="17">
        <v>1246.7</v>
      </c>
      <c r="E97" s="17">
        <f t="shared" si="10"/>
        <v>18.339487194574797</v>
      </c>
      <c r="F97" s="17">
        <v>1015.3</v>
      </c>
      <c r="G97" s="17">
        <f>SUM(D97-F97)</f>
        <v>231.4000000000001</v>
      </c>
      <c r="H97" s="19">
        <f t="shared" si="9"/>
        <v>122.79129321382844</v>
      </c>
    </row>
    <row r="98" spans="1:8" ht="12.75">
      <c r="A98" s="25" t="s">
        <v>55</v>
      </c>
      <c r="B98" s="26" t="s">
        <v>47</v>
      </c>
      <c r="C98" s="18">
        <f>SUM(C99:C102)</f>
        <v>65236.2</v>
      </c>
      <c r="D98" s="18">
        <f>SUM(D99:D102)</f>
        <v>18547.5</v>
      </c>
      <c r="E98" s="18">
        <f t="shared" si="10"/>
        <v>28.4313004129609</v>
      </c>
      <c r="F98" s="18">
        <f>SUM(F99:F102)</f>
        <v>14407.599999999999</v>
      </c>
      <c r="G98" s="18">
        <f>SUM(G99:G102)</f>
        <v>4139.9</v>
      </c>
      <c r="H98" s="18">
        <f t="shared" si="9"/>
        <v>128.73414031483387</v>
      </c>
    </row>
    <row r="99" spans="1:8" ht="12.75">
      <c r="A99" s="29" t="s">
        <v>56</v>
      </c>
      <c r="B99" s="30" t="s">
        <v>48</v>
      </c>
      <c r="C99" s="17">
        <v>17863.1</v>
      </c>
      <c r="D99" s="17">
        <v>5108.2</v>
      </c>
      <c r="E99" s="17">
        <f t="shared" si="10"/>
        <v>28.59638024754942</v>
      </c>
      <c r="F99" s="17">
        <v>13941.3</v>
      </c>
      <c r="G99" s="17">
        <f>SUM(D99-F99)</f>
        <v>-8833.099999999999</v>
      </c>
      <c r="H99" s="19">
        <f t="shared" si="9"/>
        <v>36.64077238134177</v>
      </c>
    </row>
    <row r="100" spans="1:8" ht="12.75">
      <c r="A100" s="29" t="s">
        <v>80</v>
      </c>
      <c r="B100" s="31" t="s">
        <v>76</v>
      </c>
      <c r="C100" s="17">
        <v>800</v>
      </c>
      <c r="D100" s="17">
        <v>104.6</v>
      </c>
      <c r="E100" s="17">
        <f t="shared" si="10"/>
        <v>13.075000000000001</v>
      </c>
      <c r="F100" s="17">
        <v>109.8</v>
      </c>
      <c r="G100" s="17">
        <f>SUM(D100-F100)</f>
        <v>-5.200000000000003</v>
      </c>
      <c r="H100" s="19">
        <f t="shared" si="9"/>
        <v>95.26411657559198</v>
      </c>
    </row>
    <row r="101" spans="1:8" ht="12.75">
      <c r="A101" s="29" t="s">
        <v>150</v>
      </c>
      <c r="B101" s="31" t="s">
        <v>149</v>
      </c>
      <c r="C101" s="17">
        <v>44768</v>
      </c>
      <c r="D101" s="17">
        <v>12929.8</v>
      </c>
      <c r="E101" s="17">
        <f t="shared" si="10"/>
        <v>28.881790564689062</v>
      </c>
      <c r="F101" s="17">
        <v>0</v>
      </c>
      <c r="G101" s="17">
        <f>SUM(D101-F101)</f>
        <v>12929.8</v>
      </c>
      <c r="H101" s="19" t="s">
        <v>122</v>
      </c>
    </row>
    <row r="102" spans="1:8" ht="15" customHeight="1">
      <c r="A102" s="29" t="s">
        <v>62</v>
      </c>
      <c r="B102" s="31">
        <v>1105</v>
      </c>
      <c r="C102" s="17">
        <v>1805.1</v>
      </c>
      <c r="D102" s="17">
        <v>404.9</v>
      </c>
      <c r="E102" s="17">
        <f t="shared" si="10"/>
        <v>22.43089025538751</v>
      </c>
      <c r="F102" s="17">
        <v>356.5</v>
      </c>
      <c r="G102" s="17">
        <f>SUM(D102-F102)</f>
        <v>48.39999999999998</v>
      </c>
      <c r="H102" s="19">
        <f t="shared" si="9"/>
        <v>113.57643758765778</v>
      </c>
    </row>
    <row r="103" spans="1:8" ht="34.5" customHeight="1">
      <c r="A103" s="25" t="s">
        <v>136</v>
      </c>
      <c r="B103" s="26" t="s">
        <v>57</v>
      </c>
      <c r="C103" s="18">
        <f>SUM(C104:C104)</f>
        <v>144.5</v>
      </c>
      <c r="D103" s="18">
        <f>SUM(D104:D104)</f>
        <v>0</v>
      </c>
      <c r="E103" s="18">
        <f t="shared" si="10"/>
        <v>0</v>
      </c>
      <c r="F103" s="18">
        <f>SUM(F104:F104)</f>
        <v>0</v>
      </c>
      <c r="G103" s="18">
        <f>SUM(G104:G104)</f>
        <v>0</v>
      </c>
      <c r="H103" s="18" t="e">
        <f t="shared" si="9"/>
        <v>#DIV/0!</v>
      </c>
    </row>
    <row r="104" spans="1:8" ht="34.5" customHeight="1">
      <c r="A104" s="29" t="s">
        <v>137</v>
      </c>
      <c r="B104" s="30" t="s">
        <v>58</v>
      </c>
      <c r="C104" s="17">
        <v>144.5</v>
      </c>
      <c r="D104" s="17">
        <v>0</v>
      </c>
      <c r="E104" s="17">
        <f t="shared" si="10"/>
        <v>0</v>
      </c>
      <c r="F104" s="17">
        <v>0</v>
      </c>
      <c r="G104" s="17">
        <f>SUM(D104-F104)</f>
        <v>0</v>
      </c>
      <c r="H104" s="19" t="e">
        <f t="shared" si="9"/>
        <v>#DIV/0!</v>
      </c>
    </row>
    <row r="105" spans="1:8" ht="12.75">
      <c r="A105" s="35" t="s">
        <v>49</v>
      </c>
      <c r="B105" s="8"/>
      <c r="C105" s="20">
        <f>SUM(C56+C65+C68+C71+C76+C81+C84+C90+C93+C98+C103)</f>
        <v>1574452.2</v>
      </c>
      <c r="D105" s="20">
        <f>SUM(D56+D65+D68+D71+D76+D81+D84+D90+D93+D98+D103)</f>
        <v>322373.39999999997</v>
      </c>
      <c r="E105" s="20">
        <f t="shared" si="10"/>
        <v>20.475273876209133</v>
      </c>
      <c r="F105" s="20">
        <f>SUM(F56+F65+F68+F71+F76+F81+F84+F90+F93+F98+F103)</f>
        <v>241454.69999999998</v>
      </c>
      <c r="G105" s="20">
        <f>D105-F105</f>
        <v>80918.69999999998</v>
      </c>
      <c r="H105" s="20">
        <f t="shared" si="9"/>
        <v>133.51299436291777</v>
      </c>
    </row>
    <row r="106" spans="1:8" ht="25.5">
      <c r="A106" s="36" t="s">
        <v>59</v>
      </c>
      <c r="B106" s="9"/>
      <c r="C106" s="1">
        <v>-61801.6</v>
      </c>
      <c r="D106" s="1">
        <f>D54-D105</f>
        <v>-27411.79999999999</v>
      </c>
      <c r="E106" s="1"/>
      <c r="F106" s="1">
        <f>F54-F105</f>
        <v>3194.899999999994</v>
      </c>
      <c r="G106" s="1"/>
      <c r="H106" s="1"/>
    </row>
    <row r="107" spans="1:8" ht="12.75">
      <c r="A107" s="10"/>
      <c r="B107" s="11"/>
      <c r="C107" s="12"/>
      <c r="D107" s="12">
        <v>-27411.8</v>
      </c>
      <c r="E107" s="12"/>
      <c r="F107" s="21"/>
      <c r="G107" s="12"/>
      <c r="H107" s="12"/>
    </row>
    <row r="108" spans="1:8" ht="12.75">
      <c r="A108" s="10"/>
      <c r="B108" s="11"/>
      <c r="C108" s="76"/>
      <c r="D108" s="76"/>
      <c r="E108" s="76"/>
      <c r="F108" s="76"/>
      <c r="G108" s="76"/>
      <c r="H108" s="76"/>
    </row>
    <row r="109" spans="1:8" ht="12.75">
      <c r="A109" s="13"/>
      <c r="B109" s="14"/>
      <c r="C109" s="13"/>
      <c r="D109" s="13"/>
      <c r="E109" s="13"/>
      <c r="F109" s="13"/>
      <c r="G109" s="13"/>
      <c r="H109" s="13"/>
    </row>
  </sheetData>
  <sheetProtection/>
  <mergeCells count="2">
    <mergeCell ref="A1:H1"/>
    <mergeCell ref="C108:H10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69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2024-04-18T07:42:16Z</cp:lastPrinted>
  <dcterms:created xsi:type="dcterms:W3CDTF">2009-04-28T07:05:16Z</dcterms:created>
  <dcterms:modified xsi:type="dcterms:W3CDTF">2024-04-18T07:42:48Z</dcterms:modified>
  <cp:category/>
  <cp:version/>
  <cp:contentType/>
  <cp:contentStatus/>
</cp:coreProperties>
</file>