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195" windowHeight="1110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'Лист1'!$A$1:$H$98</definedName>
  </definedNames>
  <calcPr fullCalcOnLoad="1"/>
</workbook>
</file>

<file path=xl/sharedStrings.xml><?xml version="1.0" encoding="utf-8"?>
<sst xmlns="http://schemas.openxmlformats.org/spreadsheetml/2006/main" count="174" uniqueCount="148">
  <si>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</si>
  <si>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</si>
  <si>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</si>
  <si>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</si>
  <si>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</si>
  <si>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</si>
  <si>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</si>
  <si>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</si>
  <si>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</si>
  <si>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</si>
  <si>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</si>
  <si>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</si>
  <si>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</si>
  <si>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</si>
  <si>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</si>
  <si>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</si>
  <si>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</si>
  <si>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</si>
  <si>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</si>
  <si>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</si>
  <si>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</si>
  <si>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</si>
  <si>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</si>
  <si>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</si>
  <si>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</si>
  <si>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</si>
  <si>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</si>
  <si>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</si>
  <si>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</si>
  <si>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</si>
  <si>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</si>
  <si>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</si>
  <si>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</si>
  <si>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</si>
  <si>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</si>
  <si>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</si>
  <si>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</si>
  <si>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</si>
  <si>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</si>
  <si>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</si>
  <si>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</si>
  <si>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</si>
  <si>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</si>
  <si>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</si>
  <si>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</si>
  <si>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</si>
  <si>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</si>
  <si>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</si>
  <si>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</si>
  <si>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</si>
  <si>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</si>
  <si>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</si>
  <si>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</si>
  <si>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</si>
  <si>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</si>
  <si>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</si>
  <si>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</si>
  <si>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</si>
  <si>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</si>
  <si>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</si>
  <si>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</si>
  <si>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</si>
  <si>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</si>
  <si>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</si>
  <si>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</si>
  <si>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</si>
  <si>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</si>
  <si>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</si>
  <si>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</si>
  <si>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</si>
  <si>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</si>
  <si>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</si>
  <si>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</si>
  <si>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</si>
  <si>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</si>
  <si>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</si>
  <si>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</si>
  <si>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</si>
  <si>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</si>
  <si>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</si>
  <si>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</si>
  <si>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</si>
  <si>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</si>
  <si>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</si>
  <si>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</si>
  <si>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</si>
  <si>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</si>
  <si>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</si>
  <si>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</si>
  <si>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</si>
  <si>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</si>
  <si>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</si>
  <si>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</si>
  <si>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</si>
  <si>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</si>
  <si>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</si>
  <si>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</si>
  <si>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</si>
  <si>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</si>
  <si>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</si>
  <si>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</si>
  <si>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</si>
  <si>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</si>
  <si>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</si>
  <si>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</si>
  <si>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</si>
  <si>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</si>
  <si>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</si>
  <si>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</si>
  <si>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</si>
  <si>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</si>
  <si>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</si>
  <si>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</si>
  <si>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</si>
  <si>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</si>
  <si>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</si>
  <si>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</si>
  <si>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</si>
  <si>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</si>
  <si>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</si>
  <si>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</si>
  <si>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</si>
  <si>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</si>
  <si>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</si>
  <si>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Налог, взимаемый в связи с применением упрощенной системы налогообложения</t>
  </si>
  <si>
    <t>Прочие налоговые доходы,невыясненные поступления</t>
  </si>
  <si>
    <t>на выравнивание</t>
  </si>
  <si>
    <t>на сбалансированность</t>
  </si>
  <si>
    <t>Дотации:</t>
  </si>
  <si>
    <t>Уточненный план на 2023 год</t>
  </si>
  <si>
    <t>0310</t>
  </si>
  <si>
    <t>0605</t>
  </si>
  <si>
    <t>Другие вопросы в области охраны окружающей среды</t>
  </si>
  <si>
    <t>Спорт высших достижений</t>
  </si>
  <si>
    <t>отклонение (факт 2023-2022)</t>
  </si>
  <si>
    <t>Процент соотношения 2023 к 2022 году</t>
  </si>
  <si>
    <t>Налог, взимаемый в связи с  с применением патентной системы налогообложения</t>
  </si>
  <si>
    <t>0107</t>
  </si>
  <si>
    <t>Обеспечение проведения выборов и референдумов</t>
  </si>
  <si>
    <t>Доходы от реализации имущества (приватизация имущества)</t>
  </si>
  <si>
    <t>Прочие дотации</t>
  </si>
  <si>
    <t>Отчет об исполнении бюджета муниципального образования "Гагаринский район" Смоленской области за  2023 год</t>
  </si>
  <si>
    <t>Исполнено за 2023 год</t>
  </si>
  <si>
    <t>Исполнено за  2022 год</t>
  </si>
  <si>
    <t>% исполнения за 2023 год</t>
  </si>
  <si>
    <t>Прочие межбюджетные трансферты общего характера</t>
  </si>
  <si>
    <t>1102</t>
  </si>
  <si>
    <t>Массовый спорт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</si>
</sst>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  <xf numFmtId="178" fontId="46" fillId="0" borderId="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/>
    </xf>
    <xf numFmtId="178" fontId="45" fillId="0" borderId="0" xfId="0" applyNumberFormat="1" applyFont="1" applyFill="1" applyAlignment="1">
      <alignment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0" fontId="4" fillId="32" borderId="1" xfId="0" applyFont="1" applyFill="1" applyBorder="1" applyAlignment="1">
      <alignment vertical="top" wrapText="1"/>
    </xf>
    <xf numFmtId="178" fontId="2" fillId="33" borderId="12" xfId="0" applyNumberFormat="1" applyFont="1" applyFill="1" applyBorder="1" applyAlignment="1">
      <alignment vertical="center" wrapText="1"/>
    </xf>
    <xf numFmtId="178" fontId="4" fillId="34" borderId="12" xfId="0" applyNumberFormat="1" applyFont="1" applyFill="1" applyBorder="1" applyAlignment="1">
      <alignment vertical="center" wrapText="1"/>
    </xf>
    <xf numFmtId="3" fontId="45" fillId="34" borderId="12" xfId="0" applyNumberFormat="1" applyFont="1" applyFill="1" applyBorder="1" applyAlignment="1">
      <alignment horizontal="center" vertical="center" wrapText="1"/>
    </xf>
    <xf numFmtId="178" fontId="45" fillId="34" borderId="12" xfId="0" applyNumberFormat="1" applyFont="1" applyFill="1" applyBorder="1" applyAlignment="1">
      <alignment horizontal="center" vertical="center" wrapText="1"/>
    </xf>
    <xf numFmtId="178" fontId="2" fillId="35" borderId="13" xfId="0" applyNumberFormat="1" applyFont="1" applyFill="1" applyBorder="1" applyAlignment="1">
      <alignment horizontal="center" vertical="top" wrapText="1"/>
    </xf>
    <xf numFmtId="178" fontId="45" fillId="35" borderId="13" xfId="0" applyNumberFormat="1" applyFont="1" applyFill="1" applyBorder="1" applyAlignment="1">
      <alignment vertical="top"/>
    </xf>
    <xf numFmtId="178" fontId="45" fillId="35" borderId="12" xfId="0" applyNumberFormat="1" applyFont="1" applyFill="1" applyBorder="1" applyAlignment="1">
      <alignment horizontal="center" vertical="top" wrapText="1"/>
    </xf>
    <xf numFmtId="178" fontId="45" fillId="0" borderId="0" xfId="0" applyNumberFormat="1" applyFont="1" applyFill="1" applyAlignment="1">
      <alignment/>
    </xf>
    <xf numFmtId="178" fontId="4" fillId="32" borderId="12" xfId="0" applyNumberFormat="1" applyFont="1" applyFill="1" applyBorder="1" applyAlignment="1">
      <alignment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6" borderId="12" xfId="0" applyNumberFormat="1" applyFont="1" applyFill="1" applyBorder="1" applyAlignment="1">
      <alignment horizontal="left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178" fontId="4" fillId="0" borderId="12" xfId="0" applyNumberFormat="1" applyFont="1" applyFill="1" applyBorder="1" applyAlignment="1">
      <alignment horizontal="left" vertical="top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6" borderId="12" xfId="0" applyNumberFormat="1" applyFont="1" applyFill="1" applyBorder="1" applyAlignment="1">
      <alignment horizontal="left" vertical="top" wrapText="1"/>
    </xf>
    <xf numFmtId="178" fontId="4" fillId="6" borderId="12" xfId="0" applyNumberFormat="1" applyFont="1" applyFill="1" applyBorder="1" applyAlignment="1">
      <alignment horizontal="left" vertical="top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3" fillId="37" borderId="12" xfId="0" applyNumberFormat="1" applyFont="1" applyFill="1" applyBorder="1" applyAlignment="1">
      <alignment horizontal="left" vertical="top" wrapText="1"/>
    </xf>
    <xf numFmtId="3" fontId="45" fillId="35" borderId="13" xfId="0" applyNumberFormat="1" applyFont="1" applyFill="1" applyBorder="1" applyAlignment="1">
      <alignment vertical="top"/>
    </xf>
    <xf numFmtId="3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5" fillId="0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3" fontId="2" fillId="36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center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center" vertical="top" wrapText="1"/>
    </xf>
    <xf numFmtId="3" fontId="3" fillId="37" borderId="12" xfId="0" applyNumberFormat="1" applyFont="1" applyFill="1" applyBorder="1" applyAlignment="1">
      <alignment horizontal="center" vertical="center" wrapText="1"/>
    </xf>
    <xf numFmtId="178" fontId="3" fillId="37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2" fillId="38" borderId="12" xfId="0" applyNumberFormat="1" applyFont="1" applyFill="1" applyBorder="1" applyAlignment="1">
      <alignment horizontal="center" vertical="top" wrapText="1"/>
    </xf>
    <xf numFmtId="178" fontId="2" fillId="39" borderId="12" xfId="0" applyNumberFormat="1" applyFont="1" applyFill="1" applyBorder="1" applyAlignment="1">
      <alignment horizontal="center" vertical="top" wrapText="1"/>
    </xf>
    <xf numFmtId="178" fontId="3" fillId="37" borderId="12" xfId="0" applyNumberFormat="1" applyFont="1" applyFill="1" applyBorder="1" applyAlignment="1">
      <alignment horizontal="center" vertical="top" wrapText="1"/>
    </xf>
    <xf numFmtId="178" fontId="2" fillId="37" borderId="12" xfId="0" applyNumberFormat="1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178" fontId="45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SheetLayoutView="10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5" sqref="E15"/>
    </sheetView>
  </sheetViews>
  <sheetFormatPr defaultColWidth="9.00390625" defaultRowHeight="12.75"/>
  <cols>
    <col min="1" max="1" width="43.625" style="6" customWidth="1"/>
    <col min="2" max="2" width="11.25390625" style="13" customWidth="1"/>
    <col min="3" max="3" width="13.375" style="6" customWidth="1"/>
    <col min="4" max="4" width="13.875" style="6" customWidth="1"/>
    <col min="5" max="5" width="12.625" style="6" customWidth="1"/>
    <col min="6" max="6" width="12.125" style="6" customWidth="1"/>
    <col min="7" max="7" width="12.00390625" style="6" customWidth="1"/>
    <col min="8" max="8" width="11.875" style="6" customWidth="1"/>
    <col min="9" max="16384" width="9.125" style="7" customWidth="1"/>
  </cols>
  <sheetData>
    <row r="1" spans="1:8" ht="45.75" customHeight="1">
      <c r="A1" s="63" t="s">
        <v>141</v>
      </c>
      <c r="B1" s="63"/>
      <c r="C1" s="63"/>
      <c r="D1" s="63"/>
      <c r="E1" s="63"/>
      <c r="F1" s="63"/>
      <c r="G1" s="63"/>
      <c r="H1" s="63"/>
    </row>
    <row r="2" spans="1:8" ht="51">
      <c r="A2" s="4" t="s">
        <v>0</v>
      </c>
      <c r="B2" s="5" t="s">
        <v>1</v>
      </c>
      <c r="C2" s="1" t="s">
        <v>129</v>
      </c>
      <c r="D2" s="1" t="s">
        <v>142</v>
      </c>
      <c r="E2" s="1" t="s">
        <v>144</v>
      </c>
      <c r="F2" s="1" t="s">
        <v>143</v>
      </c>
      <c r="G2" s="1" t="s">
        <v>134</v>
      </c>
      <c r="H2" s="1" t="s">
        <v>135</v>
      </c>
    </row>
    <row r="3" spans="1:8" s="22" customFormat="1" ht="21" customHeight="1">
      <c r="A3" s="25" t="s">
        <v>75</v>
      </c>
      <c r="B3" s="34">
        <v>10000</v>
      </c>
      <c r="C3" s="35">
        <f>C4+C6+C8+C13+C15+C17+C20+C23+C27+C29+C31+C34+C35</f>
        <v>311552.10000000003</v>
      </c>
      <c r="D3" s="35">
        <f>D4+D6+D8+D13+D15+D17+D20+D23+D27+D29+D31+D34+D35</f>
        <v>397562.7</v>
      </c>
      <c r="E3" s="35">
        <f>D3/C3*100</f>
        <v>127.60713216184388</v>
      </c>
      <c r="F3" s="35">
        <f>F4+F6+F8+F13+F15+F17+F20+F23+F27+F29+F31+F34+F35</f>
        <v>359169.50000000006</v>
      </c>
      <c r="G3" s="35">
        <f>D3-F3</f>
        <v>38393.19999999995</v>
      </c>
      <c r="H3" s="35">
        <f>D3/F3*100</f>
        <v>110.68943771673261</v>
      </c>
    </row>
    <row r="4" spans="1:8" s="22" customFormat="1" ht="13.5">
      <c r="A4" s="26" t="s">
        <v>76</v>
      </c>
      <c r="B4" s="36">
        <v>10100</v>
      </c>
      <c r="C4" s="37">
        <f>C5</f>
        <v>262152.9</v>
      </c>
      <c r="D4" s="37">
        <f>D5</f>
        <v>329152.3</v>
      </c>
      <c r="E4" s="48">
        <f aca="true" t="shared" si="0" ref="E4:E47">D4/C4*100</f>
        <v>125.5573751043761</v>
      </c>
      <c r="F4" s="37">
        <f>F5</f>
        <v>297280.3</v>
      </c>
      <c r="G4" s="37">
        <f>D4-F4</f>
        <v>31872</v>
      </c>
      <c r="H4" s="49">
        <f>D4/F4*100</f>
        <v>110.7211947781269</v>
      </c>
    </row>
    <row r="5" spans="1:8" s="22" customFormat="1" ht="12.75">
      <c r="A5" s="27" t="s">
        <v>77</v>
      </c>
      <c r="B5" s="38">
        <v>10102</v>
      </c>
      <c r="C5" s="39">
        <v>262152.9</v>
      </c>
      <c r="D5" s="39">
        <v>329152.3</v>
      </c>
      <c r="E5" s="41">
        <f t="shared" si="0"/>
        <v>125.5573751043761</v>
      </c>
      <c r="F5" s="39">
        <v>297280.3</v>
      </c>
      <c r="G5" s="39">
        <f aca="true" t="shared" si="1" ref="G5:G47">D5-F5</f>
        <v>31872</v>
      </c>
      <c r="H5" s="49">
        <f aca="true" t="shared" si="2" ref="H5:H47">D5/F5*100</f>
        <v>110.7211947781269</v>
      </c>
    </row>
    <row r="6" spans="1:8" s="22" customFormat="1" ht="27">
      <c r="A6" s="26" t="s">
        <v>78</v>
      </c>
      <c r="B6" s="36">
        <v>10300</v>
      </c>
      <c r="C6" s="37">
        <f>C7</f>
        <v>7841.4</v>
      </c>
      <c r="D6" s="37">
        <f>D7</f>
        <v>9127.2</v>
      </c>
      <c r="E6" s="49">
        <f t="shared" si="0"/>
        <v>116.3975820644273</v>
      </c>
      <c r="F6" s="37">
        <f>F7</f>
        <v>8578.2</v>
      </c>
      <c r="G6" s="37">
        <f t="shared" si="1"/>
        <v>549</v>
      </c>
      <c r="H6" s="49">
        <f t="shared" si="2"/>
        <v>106.39994404420507</v>
      </c>
    </row>
    <row r="7" spans="1:8" s="22" customFormat="1" ht="12.75">
      <c r="A7" s="27" t="s">
        <v>79</v>
      </c>
      <c r="B7" s="38">
        <v>10302</v>
      </c>
      <c r="C7" s="39">
        <v>7841.4</v>
      </c>
      <c r="D7" s="39">
        <v>9127.2</v>
      </c>
      <c r="E7" s="41">
        <f t="shared" si="0"/>
        <v>116.3975820644273</v>
      </c>
      <c r="F7" s="39">
        <v>8578.2</v>
      </c>
      <c r="G7" s="39">
        <f t="shared" si="1"/>
        <v>549</v>
      </c>
      <c r="H7" s="49">
        <f t="shared" si="2"/>
        <v>106.39994404420507</v>
      </c>
    </row>
    <row r="8" spans="1:8" s="22" customFormat="1" ht="14.25" customHeight="1">
      <c r="A8" s="26" t="s">
        <v>80</v>
      </c>
      <c r="B8" s="36">
        <v>10500</v>
      </c>
      <c r="C8" s="37">
        <f>C9+C10+C11+C12</f>
        <v>21092.2</v>
      </c>
      <c r="D8" s="37">
        <f>D9+D10+D11+D12</f>
        <v>15610</v>
      </c>
      <c r="E8" s="48">
        <f t="shared" si="0"/>
        <v>74.00840120992595</v>
      </c>
      <c r="F8" s="37">
        <f>F9+F10+F11+F12</f>
        <v>20342.699999999997</v>
      </c>
      <c r="G8" s="37">
        <f t="shared" si="1"/>
        <v>-4732.699999999997</v>
      </c>
      <c r="H8" s="49">
        <f t="shared" si="2"/>
        <v>76.73514331922509</v>
      </c>
    </row>
    <row r="9" spans="1:8" s="22" customFormat="1" ht="24.75" customHeight="1">
      <c r="A9" s="27" t="s">
        <v>124</v>
      </c>
      <c r="B9" s="40">
        <v>10501</v>
      </c>
      <c r="C9" s="41">
        <v>14528.9</v>
      </c>
      <c r="D9" s="41">
        <v>14347.9</v>
      </c>
      <c r="E9" s="41">
        <f t="shared" si="0"/>
        <v>98.7542071319921</v>
      </c>
      <c r="F9" s="41">
        <v>14174.6</v>
      </c>
      <c r="G9" s="50">
        <f t="shared" si="1"/>
        <v>173.29999999999927</v>
      </c>
      <c r="H9" s="49">
        <f t="shared" si="2"/>
        <v>101.22260945635149</v>
      </c>
    </row>
    <row r="10" spans="1:8" s="22" customFormat="1" ht="12.75">
      <c r="A10" s="27" t="s">
        <v>81</v>
      </c>
      <c r="B10" s="38">
        <v>10502</v>
      </c>
      <c r="C10" s="39">
        <v>14.1</v>
      </c>
      <c r="D10" s="39">
        <v>-27.6</v>
      </c>
      <c r="E10" s="41" t="s">
        <v>116</v>
      </c>
      <c r="F10" s="39">
        <v>-81.2</v>
      </c>
      <c r="G10" s="39">
        <f t="shared" si="1"/>
        <v>53.6</v>
      </c>
      <c r="H10" s="49">
        <f t="shared" si="2"/>
        <v>33.99014778325123</v>
      </c>
    </row>
    <row r="11" spans="1:8" s="22" customFormat="1" ht="12.75">
      <c r="A11" s="27" t="s">
        <v>82</v>
      </c>
      <c r="B11" s="38">
        <v>10503</v>
      </c>
      <c r="C11" s="39">
        <v>307.5</v>
      </c>
      <c r="D11" s="39">
        <v>213.5</v>
      </c>
      <c r="E11" s="41">
        <f t="shared" si="0"/>
        <v>69.4308943089431</v>
      </c>
      <c r="F11" s="39">
        <v>288.9</v>
      </c>
      <c r="G11" s="39">
        <f t="shared" si="1"/>
        <v>-75.39999999999998</v>
      </c>
      <c r="H11" s="49">
        <f t="shared" si="2"/>
        <v>73.90100380754588</v>
      </c>
    </row>
    <row r="12" spans="1:8" s="22" customFormat="1" ht="25.5">
      <c r="A12" s="27" t="s">
        <v>136</v>
      </c>
      <c r="B12" s="40">
        <v>10504</v>
      </c>
      <c r="C12" s="41">
        <v>6241.7</v>
      </c>
      <c r="D12" s="41">
        <v>1076.2</v>
      </c>
      <c r="E12" s="41">
        <f t="shared" si="0"/>
        <v>17.24209750548729</v>
      </c>
      <c r="F12" s="41">
        <v>5960.4</v>
      </c>
      <c r="G12" s="41">
        <f t="shared" si="1"/>
        <v>-4884.2</v>
      </c>
      <c r="H12" s="48">
        <f t="shared" si="2"/>
        <v>18.05583517884706</v>
      </c>
    </row>
    <row r="13" spans="1:8" s="22" customFormat="1" ht="13.5">
      <c r="A13" s="26" t="s">
        <v>83</v>
      </c>
      <c r="B13" s="36">
        <v>10600</v>
      </c>
      <c r="C13" s="37">
        <f>C14</f>
        <v>69</v>
      </c>
      <c r="D13" s="37">
        <f>D14</f>
        <v>-14</v>
      </c>
      <c r="E13" s="41" t="s">
        <v>116</v>
      </c>
      <c r="F13" s="37">
        <f>F14</f>
        <v>0</v>
      </c>
      <c r="G13" s="37">
        <f t="shared" si="1"/>
        <v>-14</v>
      </c>
      <c r="H13" s="49" t="s">
        <v>116</v>
      </c>
    </row>
    <row r="14" spans="1:8" s="22" customFormat="1" ht="12.75">
      <c r="A14" s="27" t="s">
        <v>84</v>
      </c>
      <c r="B14" s="38">
        <v>10605</v>
      </c>
      <c r="C14" s="39">
        <v>69</v>
      </c>
      <c r="D14" s="39">
        <v>-14</v>
      </c>
      <c r="E14" s="41" t="s">
        <v>116</v>
      </c>
      <c r="F14" s="39">
        <v>0</v>
      </c>
      <c r="G14" s="39">
        <f t="shared" si="1"/>
        <v>-14</v>
      </c>
      <c r="H14" s="49" t="s">
        <v>116</v>
      </c>
    </row>
    <row r="15" spans="1:8" s="22" customFormat="1" ht="40.5">
      <c r="A15" s="26" t="s">
        <v>85</v>
      </c>
      <c r="B15" s="36">
        <v>10700</v>
      </c>
      <c r="C15" s="37">
        <f>C16</f>
        <v>2803.2</v>
      </c>
      <c r="D15" s="37">
        <f>D16</f>
        <v>2057.9</v>
      </c>
      <c r="E15" s="37">
        <f t="shared" si="0"/>
        <v>73.4125285388128</v>
      </c>
      <c r="F15" s="37">
        <f>F16</f>
        <v>3951.4</v>
      </c>
      <c r="G15" s="37">
        <f t="shared" si="1"/>
        <v>-1893.5</v>
      </c>
      <c r="H15" s="49">
        <f t="shared" si="2"/>
        <v>52.08027534544718</v>
      </c>
    </row>
    <row r="16" spans="1:8" s="22" customFormat="1" ht="25.5">
      <c r="A16" s="27" t="s">
        <v>86</v>
      </c>
      <c r="B16" s="38">
        <v>10701</v>
      </c>
      <c r="C16" s="39">
        <v>2803.2</v>
      </c>
      <c r="D16" s="39">
        <v>2057.9</v>
      </c>
      <c r="E16" s="39">
        <f t="shared" si="0"/>
        <v>73.4125285388128</v>
      </c>
      <c r="F16" s="39">
        <v>3951.4</v>
      </c>
      <c r="G16" s="39">
        <f t="shared" si="1"/>
        <v>-1893.5</v>
      </c>
      <c r="H16" s="49">
        <f t="shared" si="2"/>
        <v>52.08027534544718</v>
      </c>
    </row>
    <row r="17" spans="1:8" s="22" customFormat="1" ht="13.5">
      <c r="A17" s="26" t="s">
        <v>87</v>
      </c>
      <c r="B17" s="36">
        <v>10800</v>
      </c>
      <c r="C17" s="37">
        <f>C18+C19</f>
        <v>5525.8</v>
      </c>
      <c r="D17" s="37">
        <f>D18+D19</f>
        <v>5815.6</v>
      </c>
      <c r="E17" s="48">
        <f t="shared" si="0"/>
        <v>105.24448948568535</v>
      </c>
      <c r="F17" s="37">
        <f>F18+F19</f>
        <v>5394.2</v>
      </c>
      <c r="G17" s="37">
        <f t="shared" si="1"/>
        <v>421.40000000000055</v>
      </c>
      <c r="H17" s="49">
        <f t="shared" si="2"/>
        <v>107.81209447184013</v>
      </c>
    </row>
    <row r="18" spans="1:8" s="22" customFormat="1" ht="25.5">
      <c r="A18" s="27" t="s">
        <v>88</v>
      </c>
      <c r="B18" s="38">
        <v>10803</v>
      </c>
      <c r="C18" s="39">
        <v>5525.8</v>
      </c>
      <c r="D18" s="39">
        <v>5755.6</v>
      </c>
      <c r="E18" s="39">
        <f t="shared" si="0"/>
        <v>104.15867385717905</v>
      </c>
      <c r="F18" s="39">
        <v>5384.2</v>
      </c>
      <c r="G18" s="39">
        <f t="shared" si="1"/>
        <v>371.40000000000055</v>
      </c>
      <c r="H18" s="49">
        <f t="shared" si="2"/>
        <v>106.89796069982542</v>
      </c>
    </row>
    <row r="19" spans="1:8" s="22" customFormat="1" ht="25.5">
      <c r="A19" s="27" t="s">
        <v>117</v>
      </c>
      <c r="B19" s="38">
        <v>10807</v>
      </c>
      <c r="C19" s="39">
        <v>0</v>
      </c>
      <c r="D19" s="39">
        <v>60</v>
      </c>
      <c r="E19" s="39" t="s">
        <v>116</v>
      </c>
      <c r="F19" s="39">
        <v>10</v>
      </c>
      <c r="G19" s="39">
        <f t="shared" si="1"/>
        <v>50</v>
      </c>
      <c r="H19" s="49">
        <f t="shared" si="2"/>
        <v>600</v>
      </c>
    </row>
    <row r="20" spans="1:8" s="22" customFormat="1" ht="27">
      <c r="A20" s="26" t="s">
        <v>89</v>
      </c>
      <c r="B20" s="36">
        <v>10900</v>
      </c>
      <c r="C20" s="37">
        <f>C21+C22</f>
        <v>0</v>
      </c>
      <c r="D20" s="37">
        <f>D21+D22</f>
        <v>-0.4</v>
      </c>
      <c r="E20" s="37" t="s">
        <v>116</v>
      </c>
      <c r="F20" s="37">
        <f>F21+F22</f>
        <v>0</v>
      </c>
      <c r="G20" s="37">
        <f t="shared" si="1"/>
        <v>-0.4</v>
      </c>
      <c r="H20" s="49" t="s">
        <v>116</v>
      </c>
    </row>
    <row r="21" spans="1:8" s="22" customFormat="1" ht="12.75">
      <c r="A21" s="27" t="s">
        <v>90</v>
      </c>
      <c r="B21" s="38">
        <v>10906</v>
      </c>
      <c r="C21" s="39">
        <v>0</v>
      </c>
      <c r="D21" s="39">
        <v>0</v>
      </c>
      <c r="E21" s="41" t="s">
        <v>116</v>
      </c>
      <c r="F21" s="39">
        <v>0</v>
      </c>
      <c r="G21" s="39">
        <f t="shared" si="1"/>
        <v>0</v>
      </c>
      <c r="H21" s="49" t="s">
        <v>116</v>
      </c>
    </row>
    <row r="22" spans="1:8" s="22" customFormat="1" ht="25.5">
      <c r="A22" s="27" t="s">
        <v>91</v>
      </c>
      <c r="B22" s="38">
        <v>10907</v>
      </c>
      <c r="C22" s="39">
        <v>0</v>
      </c>
      <c r="D22" s="39">
        <v>-0.4</v>
      </c>
      <c r="E22" s="39" t="s">
        <v>116</v>
      </c>
      <c r="F22" s="39">
        <v>0</v>
      </c>
      <c r="G22" s="39">
        <f t="shared" si="1"/>
        <v>-0.4</v>
      </c>
      <c r="H22" s="49" t="s">
        <v>116</v>
      </c>
    </row>
    <row r="23" spans="1:8" s="22" customFormat="1" ht="40.5">
      <c r="A23" s="26" t="s">
        <v>92</v>
      </c>
      <c r="B23" s="36">
        <v>11100</v>
      </c>
      <c r="C23" s="37">
        <f>C24+C25+C26</f>
        <v>9818.800000000001</v>
      </c>
      <c r="D23" s="37">
        <f>D24+D25+D26</f>
        <v>13282.300000000001</v>
      </c>
      <c r="E23" s="37">
        <f t="shared" si="0"/>
        <v>135.27416792276043</v>
      </c>
      <c r="F23" s="37">
        <f>F24+F25+F26</f>
        <v>10501.9</v>
      </c>
      <c r="G23" s="37">
        <f t="shared" si="1"/>
        <v>2780.4000000000015</v>
      </c>
      <c r="H23" s="49">
        <f t="shared" si="2"/>
        <v>126.4752092478504</v>
      </c>
    </row>
    <row r="24" spans="1:8" s="22" customFormat="1" ht="25.5">
      <c r="A24" s="27" t="s">
        <v>93</v>
      </c>
      <c r="B24" s="38">
        <v>11105</v>
      </c>
      <c r="C24" s="39">
        <v>7626.7</v>
      </c>
      <c r="D24" s="39">
        <v>11428.5</v>
      </c>
      <c r="E24" s="39">
        <f t="shared" si="0"/>
        <v>149.84855835420302</v>
      </c>
      <c r="F24" s="39">
        <v>8367.8</v>
      </c>
      <c r="G24" s="39">
        <f t="shared" si="1"/>
        <v>3060.7000000000007</v>
      </c>
      <c r="H24" s="49">
        <f t="shared" si="2"/>
        <v>136.5771170439064</v>
      </c>
    </row>
    <row r="25" spans="1:8" s="22" customFormat="1" ht="12.75">
      <c r="A25" s="27" t="s">
        <v>94</v>
      </c>
      <c r="B25" s="38">
        <v>11105</v>
      </c>
      <c r="C25" s="39">
        <v>1845.5</v>
      </c>
      <c r="D25" s="39">
        <v>1701.1</v>
      </c>
      <c r="E25" s="41">
        <f t="shared" si="0"/>
        <v>92.17556217827146</v>
      </c>
      <c r="F25" s="39">
        <v>1807.4</v>
      </c>
      <c r="G25" s="39">
        <f t="shared" si="1"/>
        <v>-106.30000000000018</v>
      </c>
      <c r="H25" s="49">
        <f t="shared" si="2"/>
        <v>94.11862343698128</v>
      </c>
    </row>
    <row r="26" spans="1:8" s="22" customFormat="1" ht="12.75">
      <c r="A26" s="27" t="s">
        <v>95</v>
      </c>
      <c r="B26" s="38">
        <v>11107</v>
      </c>
      <c r="C26" s="39">
        <v>346.6</v>
      </c>
      <c r="D26" s="39">
        <v>152.7</v>
      </c>
      <c r="E26" s="41">
        <f t="shared" si="0"/>
        <v>44.056549336410846</v>
      </c>
      <c r="F26" s="39">
        <v>326.7</v>
      </c>
      <c r="G26" s="39">
        <f t="shared" si="1"/>
        <v>-174</v>
      </c>
      <c r="H26" s="49">
        <f t="shared" si="2"/>
        <v>46.740128558310374</v>
      </c>
    </row>
    <row r="27" spans="1:8" s="22" customFormat="1" ht="27">
      <c r="A27" s="26" t="s">
        <v>96</v>
      </c>
      <c r="B27" s="36">
        <v>11200</v>
      </c>
      <c r="C27" s="37">
        <f>C28</f>
        <v>1336.8</v>
      </c>
      <c r="D27" s="37">
        <f>D28</f>
        <v>2804.2</v>
      </c>
      <c r="E27" s="37">
        <f t="shared" si="0"/>
        <v>209.76959904248952</v>
      </c>
      <c r="F27" s="37">
        <f>F28</f>
        <v>1711.2</v>
      </c>
      <c r="G27" s="37">
        <f t="shared" si="1"/>
        <v>1092.9999999999998</v>
      </c>
      <c r="H27" s="49">
        <f t="shared" si="2"/>
        <v>163.87330528284244</v>
      </c>
    </row>
    <row r="28" spans="1:8" s="22" customFormat="1" ht="25.5">
      <c r="A28" s="27" t="s">
        <v>97</v>
      </c>
      <c r="B28" s="38">
        <v>11201</v>
      </c>
      <c r="C28" s="39">
        <v>1336.8</v>
      </c>
      <c r="D28" s="39">
        <v>2804.2</v>
      </c>
      <c r="E28" s="39">
        <f t="shared" si="0"/>
        <v>209.76959904248952</v>
      </c>
      <c r="F28" s="39">
        <v>1711.2</v>
      </c>
      <c r="G28" s="39">
        <f t="shared" si="1"/>
        <v>1092.9999999999998</v>
      </c>
      <c r="H28" s="49">
        <f t="shared" si="2"/>
        <v>163.87330528284244</v>
      </c>
    </row>
    <row r="29" spans="1:8" s="22" customFormat="1" ht="45.75" customHeight="1">
      <c r="A29" s="28" t="s">
        <v>115</v>
      </c>
      <c r="B29" s="36">
        <v>11300</v>
      </c>
      <c r="C29" s="37">
        <f>C30</f>
        <v>430</v>
      </c>
      <c r="D29" s="37">
        <f>D30</f>
        <v>454.5</v>
      </c>
      <c r="E29" s="49">
        <f t="shared" si="0"/>
        <v>105.69767441860465</v>
      </c>
      <c r="F29" s="37">
        <f>F30</f>
        <v>582.5</v>
      </c>
      <c r="G29" s="37">
        <f t="shared" si="1"/>
        <v>-128</v>
      </c>
      <c r="H29" s="49">
        <f t="shared" si="2"/>
        <v>78.02575107296137</v>
      </c>
    </row>
    <row r="30" spans="1:8" s="22" customFormat="1" ht="25.5">
      <c r="A30" s="27" t="s">
        <v>114</v>
      </c>
      <c r="B30" s="38">
        <v>11302</v>
      </c>
      <c r="C30" s="39">
        <v>430</v>
      </c>
      <c r="D30" s="39">
        <v>454.5</v>
      </c>
      <c r="E30" s="39">
        <f t="shared" si="0"/>
        <v>105.69767441860465</v>
      </c>
      <c r="F30" s="39">
        <v>582.5</v>
      </c>
      <c r="G30" s="39">
        <f t="shared" si="1"/>
        <v>-128</v>
      </c>
      <c r="H30" s="49">
        <f t="shared" si="2"/>
        <v>78.02575107296137</v>
      </c>
    </row>
    <row r="31" spans="1:8" s="22" customFormat="1" ht="27">
      <c r="A31" s="26" t="s">
        <v>98</v>
      </c>
      <c r="B31" s="36">
        <v>11400</v>
      </c>
      <c r="C31" s="37">
        <f>C32+C33</f>
        <v>0</v>
      </c>
      <c r="D31" s="37">
        <f>D32+D33</f>
        <v>16555.4</v>
      </c>
      <c r="E31" s="37" t="s">
        <v>116</v>
      </c>
      <c r="F31" s="37">
        <f>F32+F33</f>
        <v>9058.2</v>
      </c>
      <c r="G31" s="37">
        <f t="shared" si="1"/>
        <v>7497.200000000001</v>
      </c>
      <c r="H31" s="49">
        <f t="shared" si="2"/>
        <v>182.76699565034994</v>
      </c>
    </row>
    <row r="32" spans="1:8" s="22" customFormat="1" ht="25.5">
      <c r="A32" s="27" t="s">
        <v>139</v>
      </c>
      <c r="B32" s="38">
        <v>11402</v>
      </c>
      <c r="C32" s="39">
        <v>0</v>
      </c>
      <c r="D32" s="39">
        <v>0</v>
      </c>
      <c r="E32" s="39" t="s">
        <v>116</v>
      </c>
      <c r="F32" s="39">
        <v>902.2</v>
      </c>
      <c r="G32" s="37">
        <f t="shared" si="1"/>
        <v>-902.2</v>
      </c>
      <c r="H32" s="49">
        <f t="shared" si="2"/>
        <v>0</v>
      </c>
    </row>
    <row r="33" spans="1:8" s="22" customFormat="1" ht="38.25">
      <c r="A33" s="27" t="s">
        <v>118</v>
      </c>
      <c r="B33" s="38">
        <v>11406</v>
      </c>
      <c r="C33" s="39">
        <v>0</v>
      </c>
      <c r="D33" s="39">
        <v>16555.4</v>
      </c>
      <c r="E33" s="39" t="s">
        <v>116</v>
      </c>
      <c r="F33" s="39">
        <v>8156</v>
      </c>
      <c r="G33" s="39">
        <f t="shared" si="1"/>
        <v>8399.400000000001</v>
      </c>
      <c r="H33" s="49">
        <f t="shared" si="2"/>
        <v>202.98430603236883</v>
      </c>
    </row>
    <row r="34" spans="1:8" s="22" customFormat="1" ht="27">
      <c r="A34" s="26" t="s">
        <v>99</v>
      </c>
      <c r="B34" s="36">
        <v>11600</v>
      </c>
      <c r="C34" s="37">
        <v>482</v>
      </c>
      <c r="D34" s="37">
        <v>2717.7</v>
      </c>
      <c r="E34" s="37">
        <f t="shared" si="0"/>
        <v>563.8381742738588</v>
      </c>
      <c r="F34" s="37">
        <v>1762.1</v>
      </c>
      <c r="G34" s="37">
        <f t="shared" si="1"/>
        <v>955.5999999999999</v>
      </c>
      <c r="H34" s="49">
        <f t="shared" si="2"/>
        <v>154.23074740366607</v>
      </c>
    </row>
    <row r="35" spans="1:8" s="22" customFormat="1" ht="25.5">
      <c r="A35" s="27" t="s">
        <v>125</v>
      </c>
      <c r="B35" s="36">
        <v>11700</v>
      </c>
      <c r="C35" s="37">
        <v>0</v>
      </c>
      <c r="D35" s="37">
        <v>0</v>
      </c>
      <c r="E35" s="37" t="s">
        <v>116</v>
      </c>
      <c r="F35" s="37">
        <v>6.8</v>
      </c>
      <c r="G35" s="37">
        <f t="shared" si="1"/>
        <v>-6.8</v>
      </c>
      <c r="H35" s="49">
        <f t="shared" si="2"/>
        <v>0</v>
      </c>
    </row>
    <row r="36" spans="1:8" s="22" customFormat="1" ht="12.75">
      <c r="A36" s="29" t="s">
        <v>100</v>
      </c>
      <c r="B36" s="42">
        <v>20000</v>
      </c>
      <c r="C36" s="43">
        <f>C37+C45+C46</f>
        <v>662045.4</v>
      </c>
      <c r="D36" s="43">
        <f>D37+D45+D46</f>
        <v>655411.9</v>
      </c>
      <c r="E36" s="43">
        <f t="shared" si="0"/>
        <v>98.99802944027705</v>
      </c>
      <c r="F36" s="43">
        <f>F37+F45+F46</f>
        <v>595297.7</v>
      </c>
      <c r="G36" s="51">
        <f t="shared" si="1"/>
        <v>60114.20000000007</v>
      </c>
      <c r="H36" s="51">
        <f t="shared" si="2"/>
        <v>110.09817440920737</v>
      </c>
    </row>
    <row r="37" spans="1:8" s="22" customFormat="1" ht="25.5">
      <c r="A37" s="30" t="s">
        <v>101</v>
      </c>
      <c r="B37" s="44">
        <v>20200</v>
      </c>
      <c r="C37" s="45">
        <f>C38+C41+C42+C43+C44</f>
        <v>662045.4</v>
      </c>
      <c r="D37" s="45">
        <f>D38+D41+D42+D43+D44</f>
        <v>655000.9</v>
      </c>
      <c r="E37" s="45">
        <f t="shared" si="0"/>
        <v>98.93594910560515</v>
      </c>
      <c r="F37" s="45">
        <f>F38+F41+F42+F43+F44</f>
        <v>595250.7999999999</v>
      </c>
      <c r="G37" s="45">
        <f t="shared" si="1"/>
        <v>59750.10000000009</v>
      </c>
      <c r="H37" s="52">
        <f t="shared" si="2"/>
        <v>110.03780255314233</v>
      </c>
    </row>
    <row r="38" spans="1:8" s="22" customFormat="1" ht="12.75">
      <c r="A38" s="27" t="s">
        <v>128</v>
      </c>
      <c r="B38" s="38">
        <v>20201</v>
      </c>
      <c r="C38" s="39">
        <f>C39+C40</f>
        <v>137023</v>
      </c>
      <c r="D38" s="39">
        <f>D39+D40</f>
        <v>137023</v>
      </c>
      <c r="E38" s="39">
        <f t="shared" si="0"/>
        <v>100</v>
      </c>
      <c r="F38" s="39">
        <f>F39+F40</f>
        <v>106306</v>
      </c>
      <c r="G38" s="39">
        <f t="shared" si="1"/>
        <v>30717</v>
      </c>
      <c r="H38" s="49">
        <f t="shared" si="2"/>
        <v>128.8948883412037</v>
      </c>
    </row>
    <row r="39" spans="1:8" s="22" customFormat="1" ht="12.75">
      <c r="A39" s="31" t="s">
        <v>126</v>
      </c>
      <c r="B39" s="38">
        <v>20201</v>
      </c>
      <c r="C39" s="39">
        <v>83673</v>
      </c>
      <c r="D39" s="39">
        <v>83673</v>
      </c>
      <c r="E39" s="39">
        <f t="shared" si="0"/>
        <v>100</v>
      </c>
      <c r="F39" s="39">
        <v>67691</v>
      </c>
      <c r="G39" s="39">
        <f t="shared" si="1"/>
        <v>15982</v>
      </c>
      <c r="H39" s="49">
        <f t="shared" si="2"/>
        <v>123.6102288339661</v>
      </c>
    </row>
    <row r="40" spans="1:8" s="22" customFormat="1" ht="12.75">
      <c r="A40" s="31" t="s">
        <v>127</v>
      </c>
      <c r="B40" s="38">
        <v>20201</v>
      </c>
      <c r="C40" s="39">
        <v>53350</v>
      </c>
      <c r="D40" s="39">
        <v>53350</v>
      </c>
      <c r="E40" s="39">
        <f t="shared" si="0"/>
        <v>100</v>
      </c>
      <c r="F40" s="39">
        <v>38615</v>
      </c>
      <c r="G40" s="39">
        <f t="shared" si="1"/>
        <v>14735</v>
      </c>
      <c r="H40" s="49">
        <f t="shared" si="2"/>
        <v>138.15874660106175</v>
      </c>
    </row>
    <row r="41" spans="1:8" s="22" customFormat="1" ht="12.75">
      <c r="A41" s="27" t="s">
        <v>140</v>
      </c>
      <c r="B41" s="38">
        <v>20249</v>
      </c>
      <c r="C41" s="39">
        <v>435.9</v>
      </c>
      <c r="D41" s="39">
        <v>435.9</v>
      </c>
      <c r="E41" s="39">
        <f t="shared" si="0"/>
        <v>100</v>
      </c>
      <c r="F41" s="39">
        <v>0</v>
      </c>
      <c r="G41" s="39">
        <f t="shared" si="1"/>
        <v>435.9</v>
      </c>
      <c r="H41" s="49" t="s">
        <v>116</v>
      </c>
    </row>
    <row r="42" spans="1:8" s="22" customFormat="1" ht="12.75">
      <c r="A42" s="27" t="s">
        <v>102</v>
      </c>
      <c r="B42" s="38">
        <v>20202</v>
      </c>
      <c r="C42" s="39">
        <v>51292.8</v>
      </c>
      <c r="D42" s="39">
        <v>44590.5</v>
      </c>
      <c r="E42" s="39">
        <f t="shared" si="0"/>
        <v>86.93325379000561</v>
      </c>
      <c r="F42" s="39">
        <v>63084.1</v>
      </c>
      <c r="G42" s="39">
        <f t="shared" si="1"/>
        <v>-18493.6</v>
      </c>
      <c r="H42" s="49">
        <f t="shared" si="2"/>
        <v>70.68421361325595</v>
      </c>
    </row>
    <row r="43" spans="1:8" s="22" customFormat="1" ht="12.75">
      <c r="A43" s="27" t="s">
        <v>103</v>
      </c>
      <c r="B43" s="38">
        <v>20203</v>
      </c>
      <c r="C43" s="39">
        <v>471846.8</v>
      </c>
      <c r="D43" s="39">
        <v>471504.6</v>
      </c>
      <c r="E43" s="39">
        <f t="shared" si="0"/>
        <v>99.92747646058</v>
      </c>
      <c r="F43" s="39">
        <v>423135.1</v>
      </c>
      <c r="G43" s="39">
        <f t="shared" si="1"/>
        <v>48369.5</v>
      </c>
      <c r="H43" s="49">
        <f t="shared" si="2"/>
        <v>111.43121901255651</v>
      </c>
    </row>
    <row r="44" spans="1:8" s="22" customFormat="1" ht="12.75">
      <c r="A44" s="27" t="s">
        <v>104</v>
      </c>
      <c r="B44" s="38">
        <v>20204</v>
      </c>
      <c r="C44" s="39">
        <v>1446.9</v>
      </c>
      <c r="D44" s="39">
        <v>1446.9</v>
      </c>
      <c r="E44" s="39">
        <f t="shared" si="0"/>
        <v>100</v>
      </c>
      <c r="F44" s="39">
        <v>2725.6</v>
      </c>
      <c r="G44" s="39">
        <f t="shared" si="1"/>
        <v>-1278.6999999999998</v>
      </c>
      <c r="H44" s="49">
        <f t="shared" si="2"/>
        <v>53.08555914294101</v>
      </c>
    </row>
    <row r="45" spans="1:8" s="22" customFormat="1" ht="26.25" customHeight="1">
      <c r="A45" s="27" t="s">
        <v>119</v>
      </c>
      <c r="B45" s="38">
        <v>21800</v>
      </c>
      <c r="C45" s="39">
        <v>0</v>
      </c>
      <c r="D45" s="39">
        <v>2027.9</v>
      </c>
      <c r="E45" s="49" t="s">
        <v>116</v>
      </c>
      <c r="F45" s="39">
        <v>5508</v>
      </c>
      <c r="G45" s="39">
        <f t="shared" si="1"/>
        <v>-3480.1</v>
      </c>
      <c r="H45" s="49">
        <f t="shared" si="2"/>
        <v>36.81735657225854</v>
      </c>
    </row>
    <row r="46" spans="1:8" s="22" customFormat="1" ht="25.5">
      <c r="A46" s="27" t="s">
        <v>120</v>
      </c>
      <c r="B46" s="38">
        <v>21900</v>
      </c>
      <c r="C46" s="39">
        <v>0</v>
      </c>
      <c r="D46" s="39">
        <v>-1616.9</v>
      </c>
      <c r="E46" s="49" t="s">
        <v>116</v>
      </c>
      <c r="F46" s="39">
        <v>-5461.1</v>
      </c>
      <c r="G46" s="39">
        <f t="shared" si="1"/>
        <v>3844.2000000000003</v>
      </c>
      <c r="H46" s="49">
        <f t="shared" si="2"/>
        <v>29.60758821482851</v>
      </c>
    </row>
    <row r="47" spans="1:8" s="22" customFormat="1" ht="14.25">
      <c r="A47" s="32" t="s">
        <v>105</v>
      </c>
      <c r="B47" s="46">
        <v>85000</v>
      </c>
      <c r="C47" s="47">
        <f>C3+C36</f>
        <v>973597.5</v>
      </c>
      <c r="D47" s="47">
        <f>D3+D36</f>
        <v>1052974.6</v>
      </c>
      <c r="E47" s="47">
        <f t="shared" si="0"/>
        <v>108.15296875762314</v>
      </c>
      <c r="F47" s="47">
        <f>F3+F36</f>
        <v>954467.2</v>
      </c>
      <c r="G47" s="53">
        <f t="shared" si="1"/>
        <v>98507.40000000014</v>
      </c>
      <c r="H47" s="54">
        <f t="shared" si="2"/>
        <v>110.32066895541304</v>
      </c>
    </row>
    <row r="48" spans="1:8" ht="12.75">
      <c r="A48" s="19" t="s">
        <v>2</v>
      </c>
      <c r="B48" s="33"/>
      <c r="C48" s="20"/>
      <c r="D48" s="20"/>
      <c r="E48" s="20"/>
      <c r="F48" s="20"/>
      <c r="G48" s="21"/>
      <c r="H48" s="20"/>
    </row>
    <row r="49" spans="1:8" ht="12.75">
      <c r="A49" s="15" t="s">
        <v>3</v>
      </c>
      <c r="B49" s="55" t="s">
        <v>4</v>
      </c>
      <c r="C49" s="56">
        <f>SUM(C50:C57)</f>
        <v>81192.7</v>
      </c>
      <c r="D49" s="56">
        <f>SUM(D50:D57)</f>
        <v>79241.9</v>
      </c>
      <c r="E49" s="56">
        <f>D49/C49*100</f>
        <v>97.59732094141468</v>
      </c>
      <c r="F49" s="56">
        <f>SUM(F50:F57)</f>
        <v>65182.799999999996</v>
      </c>
      <c r="G49" s="56">
        <f>SUM(G50:G57)</f>
        <v>14059.100000000006</v>
      </c>
      <c r="H49" s="56">
        <f>D49/F49*100</f>
        <v>121.5687267193186</v>
      </c>
    </row>
    <row r="50" spans="1:8" ht="42" customHeight="1">
      <c r="A50" s="23" t="s">
        <v>107</v>
      </c>
      <c r="B50" s="57" t="s">
        <v>108</v>
      </c>
      <c r="C50" s="58">
        <v>2980.4</v>
      </c>
      <c r="D50" s="58">
        <v>2851.7</v>
      </c>
      <c r="E50" s="58">
        <f>D50/C50*100</f>
        <v>95.6817876795061</v>
      </c>
      <c r="F50" s="58">
        <v>2101.3</v>
      </c>
      <c r="G50" s="58">
        <f>SUM(D50-F50)</f>
        <v>750.3999999999996</v>
      </c>
      <c r="H50" s="58">
        <f>D50/F50*100</f>
        <v>135.71122638366722</v>
      </c>
    </row>
    <row r="51" spans="1:8" ht="51">
      <c r="A51" s="23" t="s">
        <v>5</v>
      </c>
      <c r="B51" s="59" t="s">
        <v>6</v>
      </c>
      <c r="C51" s="58">
        <v>4627.7</v>
      </c>
      <c r="D51" s="58">
        <v>4349.2</v>
      </c>
      <c r="E51" s="58">
        <f aca="true" t="shared" si="3" ref="E51:E62">D51/C51*100</f>
        <v>93.98189165244074</v>
      </c>
      <c r="F51" s="58">
        <v>5729.9</v>
      </c>
      <c r="G51" s="58">
        <f aca="true" t="shared" si="4" ref="G51:G57">SUM(D51-F51)</f>
        <v>-1380.6999999999998</v>
      </c>
      <c r="H51" s="58">
        <f aca="true" t="shared" si="5" ref="H51:H61">D51/F51*100</f>
        <v>75.90359343094994</v>
      </c>
    </row>
    <row r="52" spans="1:8" ht="51">
      <c r="A52" s="23" t="s">
        <v>7</v>
      </c>
      <c r="B52" s="59" t="s">
        <v>8</v>
      </c>
      <c r="C52" s="58">
        <v>37339.4</v>
      </c>
      <c r="D52" s="58">
        <v>36710.8</v>
      </c>
      <c r="E52" s="58">
        <f>D52/C52*100</f>
        <v>98.3165235649207</v>
      </c>
      <c r="F52" s="58">
        <v>29545.6</v>
      </c>
      <c r="G52" s="58">
        <f>SUM(D52-F52)</f>
        <v>7165.200000000004</v>
      </c>
      <c r="H52" s="58">
        <f t="shared" si="5"/>
        <v>124.25132676269904</v>
      </c>
    </row>
    <row r="53" spans="1:8" ht="12.75">
      <c r="A53" s="23" t="s">
        <v>62</v>
      </c>
      <c r="B53" s="57" t="s">
        <v>63</v>
      </c>
      <c r="C53" s="58">
        <v>1.1</v>
      </c>
      <c r="D53" s="58">
        <v>1.1</v>
      </c>
      <c r="E53" s="58">
        <f>D53/C53*100</f>
        <v>100</v>
      </c>
      <c r="F53" s="58">
        <v>52.9</v>
      </c>
      <c r="G53" s="58">
        <f t="shared" si="4"/>
        <v>-51.8</v>
      </c>
      <c r="H53" s="58">
        <f t="shared" si="5"/>
        <v>2.0793950850661624</v>
      </c>
    </row>
    <row r="54" spans="1:8" ht="38.25">
      <c r="A54" s="23" t="s">
        <v>9</v>
      </c>
      <c r="B54" s="59" t="s">
        <v>10</v>
      </c>
      <c r="C54" s="58">
        <v>13357.5</v>
      </c>
      <c r="D54" s="58">
        <v>13315.7</v>
      </c>
      <c r="E54" s="58">
        <f t="shared" si="3"/>
        <v>99.68706719071683</v>
      </c>
      <c r="F54" s="58">
        <v>11439.2</v>
      </c>
      <c r="G54" s="58">
        <f t="shared" si="4"/>
        <v>1876.5</v>
      </c>
      <c r="H54" s="58">
        <f t="shared" si="5"/>
        <v>116.40411916917266</v>
      </c>
    </row>
    <row r="55" spans="1:8" s="22" customFormat="1" ht="12.75">
      <c r="A55" s="23" t="s">
        <v>138</v>
      </c>
      <c r="B55" s="59" t="s">
        <v>137</v>
      </c>
      <c r="C55" s="58">
        <v>0</v>
      </c>
      <c r="D55" s="58">
        <v>0</v>
      </c>
      <c r="E55" s="58" t="s">
        <v>116</v>
      </c>
      <c r="F55" s="58">
        <v>494.5</v>
      </c>
      <c r="G55" s="58">
        <f t="shared" si="4"/>
        <v>-494.5</v>
      </c>
      <c r="H55" s="58">
        <f t="shared" si="5"/>
        <v>0</v>
      </c>
    </row>
    <row r="56" spans="1:8" ht="12.75">
      <c r="A56" s="23" t="s">
        <v>11</v>
      </c>
      <c r="B56" s="59" t="s">
        <v>46</v>
      </c>
      <c r="C56" s="58">
        <v>248.6</v>
      </c>
      <c r="D56" s="58">
        <v>0</v>
      </c>
      <c r="E56" s="58">
        <f t="shared" si="3"/>
        <v>0</v>
      </c>
      <c r="F56" s="58">
        <v>0</v>
      </c>
      <c r="G56" s="58">
        <f t="shared" si="4"/>
        <v>0</v>
      </c>
      <c r="H56" s="58" t="s">
        <v>116</v>
      </c>
    </row>
    <row r="57" spans="1:8" ht="12.75">
      <c r="A57" s="23" t="s">
        <v>12</v>
      </c>
      <c r="B57" s="59" t="s">
        <v>48</v>
      </c>
      <c r="C57" s="58">
        <v>22638</v>
      </c>
      <c r="D57" s="58">
        <v>22013.4</v>
      </c>
      <c r="E57" s="58">
        <f t="shared" si="3"/>
        <v>97.24092234296316</v>
      </c>
      <c r="F57" s="58">
        <v>15819.4</v>
      </c>
      <c r="G57" s="58">
        <f t="shared" si="4"/>
        <v>6194.000000000002</v>
      </c>
      <c r="H57" s="58">
        <f t="shared" si="5"/>
        <v>139.15445592121068</v>
      </c>
    </row>
    <row r="58" spans="1:8" ht="12.75">
      <c r="A58" s="15" t="s">
        <v>72</v>
      </c>
      <c r="B58" s="60" t="s">
        <v>69</v>
      </c>
      <c r="C58" s="56">
        <f>SUM(C59:C59)</f>
        <v>120.8</v>
      </c>
      <c r="D58" s="56">
        <f>SUM(D59:D59)</f>
        <v>120.8</v>
      </c>
      <c r="E58" s="56">
        <f>D58/C58*100</f>
        <v>100</v>
      </c>
      <c r="F58" s="56">
        <f>SUM(F59:F59)</f>
        <v>0</v>
      </c>
      <c r="G58" s="56">
        <f>SUM(G59:G59)</f>
        <v>120.8</v>
      </c>
      <c r="H58" s="58" t="s">
        <v>116</v>
      </c>
    </row>
    <row r="59" spans="1:8" ht="12.75">
      <c r="A59" s="23" t="s">
        <v>71</v>
      </c>
      <c r="B59" s="57" t="s">
        <v>70</v>
      </c>
      <c r="C59" s="58">
        <v>120.8</v>
      </c>
      <c r="D59" s="58">
        <v>120.8</v>
      </c>
      <c r="E59" s="58">
        <f>D59/C59*100</f>
        <v>100</v>
      </c>
      <c r="F59" s="58">
        <v>0</v>
      </c>
      <c r="G59" s="58">
        <f>SUM(D59-F59)</f>
        <v>120.8</v>
      </c>
      <c r="H59" s="58" t="s">
        <v>116</v>
      </c>
    </row>
    <row r="60" spans="1:8" ht="25.5">
      <c r="A60" s="15" t="s">
        <v>13</v>
      </c>
      <c r="B60" s="55" t="s">
        <v>14</v>
      </c>
      <c r="C60" s="56">
        <f>SUM(C61:C61)</f>
        <v>200</v>
      </c>
      <c r="D60" s="56">
        <f>SUM(D61:D61)</f>
        <v>161.4</v>
      </c>
      <c r="E60" s="56">
        <f t="shared" si="3"/>
        <v>80.7</v>
      </c>
      <c r="F60" s="56">
        <f>SUM(F61:F61)</f>
        <v>43.6</v>
      </c>
      <c r="G60" s="56">
        <f>SUM(G61:G61)</f>
        <v>117.80000000000001</v>
      </c>
      <c r="H60" s="58">
        <f t="shared" si="5"/>
        <v>370.1834862385321</v>
      </c>
    </row>
    <row r="61" spans="1:8" ht="12.75">
      <c r="A61" s="23" t="s">
        <v>123</v>
      </c>
      <c r="B61" s="57" t="s">
        <v>130</v>
      </c>
      <c r="C61" s="58">
        <v>200</v>
      </c>
      <c r="D61" s="58">
        <v>161.4</v>
      </c>
      <c r="E61" s="58">
        <f t="shared" si="3"/>
        <v>80.7</v>
      </c>
      <c r="F61" s="58">
        <v>43.6</v>
      </c>
      <c r="G61" s="58">
        <f>SUM(D61-F61)</f>
        <v>117.80000000000001</v>
      </c>
      <c r="H61" s="58">
        <f t="shared" si="5"/>
        <v>370.1834862385321</v>
      </c>
    </row>
    <row r="62" spans="1:8" ht="12.75">
      <c r="A62" s="15" t="s">
        <v>15</v>
      </c>
      <c r="B62" s="55" t="s">
        <v>16</v>
      </c>
      <c r="C62" s="56">
        <f>SUM(C63:C66)</f>
        <v>24682.6</v>
      </c>
      <c r="D62" s="56">
        <f>SUM(D63:D66)</f>
        <v>21750.2</v>
      </c>
      <c r="E62" s="56">
        <f t="shared" si="3"/>
        <v>88.11956601006378</v>
      </c>
      <c r="F62" s="56">
        <f>SUM(F63:F66)</f>
        <v>29238.4</v>
      </c>
      <c r="G62" s="56">
        <f>SUM(G63:G66)</f>
        <v>-7488.2</v>
      </c>
      <c r="H62" s="56">
        <f>D62/F62*100</f>
        <v>74.38915946153004</v>
      </c>
    </row>
    <row r="63" spans="1:8" ht="12.75">
      <c r="A63" s="23" t="s">
        <v>109</v>
      </c>
      <c r="B63" s="57" t="s">
        <v>110</v>
      </c>
      <c r="C63" s="58">
        <v>150</v>
      </c>
      <c r="D63" s="58">
        <v>150</v>
      </c>
      <c r="E63" s="58">
        <f>D63/C63*100</f>
        <v>100</v>
      </c>
      <c r="F63" s="58">
        <v>150</v>
      </c>
      <c r="G63" s="58">
        <f>SUM(D63-F63)</f>
        <v>0</v>
      </c>
      <c r="H63" s="56">
        <f>D63/F63*100</f>
        <v>100</v>
      </c>
    </row>
    <row r="64" spans="1:8" ht="12.75">
      <c r="A64" s="23" t="s">
        <v>17</v>
      </c>
      <c r="B64" s="59" t="s">
        <v>18</v>
      </c>
      <c r="C64" s="58">
        <v>6122.9</v>
      </c>
      <c r="D64" s="58">
        <v>6093.9</v>
      </c>
      <c r="E64" s="58">
        <f>D64/C64*100</f>
        <v>99.52636822420749</v>
      </c>
      <c r="F64" s="58">
        <v>4610.4</v>
      </c>
      <c r="G64" s="58">
        <f>SUM(D64-F64)</f>
        <v>1483.5</v>
      </c>
      <c r="H64" s="58">
        <f aca="true" t="shared" si="6" ref="H64:H97">D64/F64*100</f>
        <v>132.1772514315461</v>
      </c>
    </row>
    <row r="65" spans="1:8" ht="12.75">
      <c r="A65" s="23" t="s">
        <v>106</v>
      </c>
      <c r="B65" s="59" t="s">
        <v>47</v>
      </c>
      <c r="C65" s="58">
        <v>17815.3</v>
      </c>
      <c r="D65" s="58">
        <v>15014.5</v>
      </c>
      <c r="E65" s="58">
        <f aca="true" t="shared" si="7" ref="E65:E97">D65/C65*100</f>
        <v>84.27868180721066</v>
      </c>
      <c r="F65" s="58">
        <v>24103</v>
      </c>
      <c r="G65" s="58">
        <f>SUM(D65-F65)</f>
        <v>-9088.5</v>
      </c>
      <c r="H65" s="58">
        <f t="shared" si="6"/>
        <v>62.293075550761316</v>
      </c>
    </row>
    <row r="66" spans="1:8" ht="14.25" customHeight="1">
      <c r="A66" s="23" t="s">
        <v>19</v>
      </c>
      <c r="B66" s="59" t="s">
        <v>20</v>
      </c>
      <c r="C66" s="58">
        <v>594.4</v>
      </c>
      <c r="D66" s="58">
        <v>491.8</v>
      </c>
      <c r="E66" s="58">
        <f t="shared" si="7"/>
        <v>82.73889636608345</v>
      </c>
      <c r="F66" s="58">
        <v>375</v>
      </c>
      <c r="G66" s="58">
        <f>SUM(D66-F66)</f>
        <v>116.80000000000001</v>
      </c>
      <c r="H66" s="58">
        <f t="shared" si="6"/>
        <v>131.14666666666668</v>
      </c>
    </row>
    <row r="67" spans="1:8" ht="12.75">
      <c r="A67" s="15" t="s">
        <v>21</v>
      </c>
      <c r="B67" s="55" t="s">
        <v>22</v>
      </c>
      <c r="C67" s="56">
        <f>SUM(C68:C69)</f>
        <v>12212.4</v>
      </c>
      <c r="D67" s="56">
        <f>SUM(D68:D69)</f>
        <v>12038.4</v>
      </c>
      <c r="E67" s="56">
        <f>D67/C67*100</f>
        <v>98.57521863024466</v>
      </c>
      <c r="F67" s="56">
        <f>SUM(F68:F69)</f>
        <v>10488.3</v>
      </c>
      <c r="G67" s="56">
        <f>SUM(G68:G69)</f>
        <v>1550.1</v>
      </c>
      <c r="H67" s="56">
        <f t="shared" si="6"/>
        <v>114.77932553416666</v>
      </c>
    </row>
    <row r="68" spans="1:8" ht="12.75">
      <c r="A68" s="23" t="s">
        <v>60</v>
      </c>
      <c r="B68" s="57" t="s">
        <v>59</v>
      </c>
      <c r="C68" s="58">
        <v>837.9</v>
      </c>
      <c r="D68" s="58">
        <v>820.1</v>
      </c>
      <c r="E68" s="58">
        <f t="shared" si="7"/>
        <v>97.87564148466404</v>
      </c>
      <c r="F68" s="58">
        <v>375.5</v>
      </c>
      <c r="G68" s="58">
        <f>SUM(D68-F68)</f>
        <v>444.6</v>
      </c>
      <c r="H68" s="58">
        <f t="shared" si="6"/>
        <v>218.40213049267643</v>
      </c>
    </row>
    <row r="69" spans="1:8" ht="25.5">
      <c r="A69" s="23" t="s">
        <v>74</v>
      </c>
      <c r="B69" s="57" t="s">
        <v>64</v>
      </c>
      <c r="C69" s="58">
        <v>11374.5</v>
      </c>
      <c r="D69" s="58">
        <v>11218.3</v>
      </c>
      <c r="E69" s="58">
        <f t="shared" si="7"/>
        <v>98.62675282429997</v>
      </c>
      <c r="F69" s="58">
        <v>10112.8</v>
      </c>
      <c r="G69" s="58">
        <f>SUM(D69-F69)</f>
        <v>1105.5</v>
      </c>
      <c r="H69" s="58">
        <f t="shared" si="6"/>
        <v>110.93169053081245</v>
      </c>
    </row>
    <row r="70" spans="1:8" ht="12.75">
      <c r="A70" s="15" t="s">
        <v>65</v>
      </c>
      <c r="B70" s="60" t="s">
        <v>66</v>
      </c>
      <c r="C70" s="56">
        <f>SUM(C71:C72)</f>
        <v>1479.8</v>
      </c>
      <c r="D70" s="56">
        <f>SUM(D71:D72)</f>
        <v>499.8</v>
      </c>
      <c r="E70" s="56">
        <f>D70/C70*100</f>
        <v>33.77483443708609</v>
      </c>
      <c r="F70" s="56">
        <f>SUM(F71:F72)</f>
        <v>50</v>
      </c>
      <c r="G70" s="56">
        <f>SUM(G71:G72)</f>
        <v>449.8</v>
      </c>
      <c r="H70" s="58">
        <f t="shared" si="6"/>
        <v>999.6</v>
      </c>
    </row>
    <row r="71" spans="1:8" ht="12.75">
      <c r="A71" s="23" t="s">
        <v>68</v>
      </c>
      <c r="B71" s="57" t="s">
        <v>67</v>
      </c>
      <c r="C71" s="58">
        <v>143</v>
      </c>
      <c r="D71" s="58">
        <v>75</v>
      </c>
      <c r="E71" s="58">
        <f>D71/C71*100</f>
        <v>52.44755244755245</v>
      </c>
      <c r="F71" s="58">
        <v>50</v>
      </c>
      <c r="G71" s="58">
        <f>SUM(D71-F71)</f>
        <v>25</v>
      </c>
      <c r="H71" s="58">
        <f t="shared" si="6"/>
        <v>150</v>
      </c>
    </row>
    <row r="72" spans="1:8" ht="25.5">
      <c r="A72" s="23" t="s">
        <v>132</v>
      </c>
      <c r="B72" s="57" t="s">
        <v>131</v>
      </c>
      <c r="C72" s="58">
        <v>1336.8</v>
      </c>
      <c r="D72" s="58">
        <v>424.8</v>
      </c>
      <c r="E72" s="58">
        <f>D72/C72*100</f>
        <v>31.77737881508079</v>
      </c>
      <c r="F72" s="58">
        <v>0</v>
      </c>
      <c r="G72" s="58">
        <f>SUM(D72-F72)</f>
        <v>424.8</v>
      </c>
      <c r="H72" s="58" t="s">
        <v>116</v>
      </c>
    </row>
    <row r="73" spans="1:8" ht="12.75">
      <c r="A73" s="15" t="s">
        <v>23</v>
      </c>
      <c r="B73" s="55" t="s">
        <v>24</v>
      </c>
      <c r="C73" s="56">
        <f>SUM(C74:C78)</f>
        <v>653167.5000000001</v>
      </c>
      <c r="D73" s="56">
        <f>SUM(D74:D78)</f>
        <v>653034.9</v>
      </c>
      <c r="E73" s="56">
        <f t="shared" si="7"/>
        <v>99.97969892868214</v>
      </c>
      <c r="F73" s="56">
        <f>SUM(F74:F78)</f>
        <v>614927.6</v>
      </c>
      <c r="G73" s="56">
        <f>SUM(G74:G78)</f>
        <v>38107.30000000002</v>
      </c>
      <c r="H73" s="56">
        <f t="shared" si="6"/>
        <v>106.19703848062765</v>
      </c>
    </row>
    <row r="74" spans="1:8" ht="12.75">
      <c r="A74" s="23" t="s">
        <v>25</v>
      </c>
      <c r="B74" s="59" t="s">
        <v>26</v>
      </c>
      <c r="C74" s="58">
        <v>191010.3</v>
      </c>
      <c r="D74" s="58">
        <v>191003</v>
      </c>
      <c r="E74" s="58">
        <f t="shared" si="7"/>
        <v>99.99617821656739</v>
      </c>
      <c r="F74" s="58">
        <v>180972.8</v>
      </c>
      <c r="G74" s="58">
        <f>SUM(D74-F74)</f>
        <v>10030.200000000012</v>
      </c>
      <c r="H74" s="58">
        <f t="shared" si="6"/>
        <v>105.54237984934754</v>
      </c>
    </row>
    <row r="75" spans="1:8" ht="12.75">
      <c r="A75" s="23" t="s">
        <v>27</v>
      </c>
      <c r="B75" s="59" t="s">
        <v>28</v>
      </c>
      <c r="C75" s="58">
        <v>400567</v>
      </c>
      <c r="D75" s="58">
        <v>400557.8</v>
      </c>
      <c r="E75" s="58">
        <f t="shared" si="7"/>
        <v>99.99770325563514</v>
      </c>
      <c r="F75" s="58">
        <v>373377.8</v>
      </c>
      <c r="G75" s="58">
        <f>SUM(D75-F75)</f>
        <v>27180</v>
      </c>
      <c r="H75" s="58">
        <f t="shared" si="6"/>
        <v>107.27949010358944</v>
      </c>
    </row>
    <row r="76" spans="1:8" ht="25.5" customHeight="1">
      <c r="A76" s="23" t="s">
        <v>111</v>
      </c>
      <c r="B76" s="57" t="s">
        <v>112</v>
      </c>
      <c r="C76" s="58">
        <v>43735.8</v>
      </c>
      <c r="D76" s="58">
        <v>43735.4</v>
      </c>
      <c r="E76" s="58">
        <f t="shared" si="7"/>
        <v>99.99908541743834</v>
      </c>
      <c r="F76" s="58">
        <v>44720.8</v>
      </c>
      <c r="G76" s="58">
        <f>SUM(D76-F76)</f>
        <v>-985.4000000000015</v>
      </c>
      <c r="H76" s="58">
        <f t="shared" si="6"/>
        <v>97.79655104559846</v>
      </c>
    </row>
    <row r="77" spans="1:8" ht="12.75">
      <c r="A77" s="14" t="s">
        <v>113</v>
      </c>
      <c r="B77" s="57" t="s">
        <v>29</v>
      </c>
      <c r="C77" s="58">
        <v>101</v>
      </c>
      <c r="D77" s="58">
        <v>101</v>
      </c>
      <c r="E77" s="58">
        <f t="shared" si="7"/>
        <v>100</v>
      </c>
      <c r="F77" s="58">
        <v>1058.2</v>
      </c>
      <c r="G77" s="58">
        <f>SUM(D77-F77)</f>
        <v>-957.2</v>
      </c>
      <c r="H77" s="58">
        <f t="shared" si="6"/>
        <v>9.544509544509545</v>
      </c>
    </row>
    <row r="78" spans="1:8" ht="12.75">
      <c r="A78" s="23" t="s">
        <v>30</v>
      </c>
      <c r="B78" s="57" t="s">
        <v>31</v>
      </c>
      <c r="C78" s="58">
        <v>17753.4</v>
      </c>
      <c r="D78" s="58">
        <v>17637.7</v>
      </c>
      <c r="E78" s="58">
        <f t="shared" si="7"/>
        <v>99.34829384793899</v>
      </c>
      <c r="F78" s="58">
        <v>14798</v>
      </c>
      <c r="G78" s="58">
        <f>SUM(D78-F78)</f>
        <v>2839.7000000000007</v>
      </c>
      <c r="H78" s="58">
        <f t="shared" si="6"/>
        <v>119.18975537234762</v>
      </c>
    </row>
    <row r="79" spans="1:8" ht="12.75">
      <c r="A79" s="15" t="s">
        <v>49</v>
      </c>
      <c r="B79" s="55" t="s">
        <v>32</v>
      </c>
      <c r="C79" s="56">
        <f>SUM(C80:C81)</f>
        <v>102484.4</v>
      </c>
      <c r="D79" s="56">
        <f>SUM(D80:D81)</f>
        <v>96077.6</v>
      </c>
      <c r="E79" s="56">
        <f t="shared" si="7"/>
        <v>93.74851196865085</v>
      </c>
      <c r="F79" s="56">
        <f>SUM(F80:F81)</f>
        <v>79851.9</v>
      </c>
      <c r="G79" s="56">
        <f>SUM(G80:G81)</f>
        <v>16225.700000000004</v>
      </c>
      <c r="H79" s="56">
        <f t="shared" si="6"/>
        <v>120.31974192223356</v>
      </c>
    </row>
    <row r="80" spans="1:8" ht="12.75">
      <c r="A80" s="23" t="s">
        <v>33</v>
      </c>
      <c r="B80" s="59" t="s">
        <v>34</v>
      </c>
      <c r="C80" s="58">
        <v>84180.2</v>
      </c>
      <c r="D80" s="58">
        <v>77782.8</v>
      </c>
      <c r="E80" s="58">
        <f t="shared" si="7"/>
        <v>92.4003506762873</v>
      </c>
      <c r="F80" s="58">
        <v>64274.1</v>
      </c>
      <c r="G80" s="58">
        <f>SUM(D80-F80)</f>
        <v>13508.700000000004</v>
      </c>
      <c r="H80" s="58">
        <f t="shared" si="6"/>
        <v>121.01733046437057</v>
      </c>
    </row>
    <row r="81" spans="1:8" ht="29.25" customHeight="1">
      <c r="A81" s="23" t="s">
        <v>50</v>
      </c>
      <c r="B81" s="59" t="s">
        <v>35</v>
      </c>
      <c r="C81" s="58">
        <v>18304.2</v>
      </c>
      <c r="D81" s="58">
        <v>18294.8</v>
      </c>
      <c r="E81" s="58">
        <f t="shared" si="7"/>
        <v>99.948645666022</v>
      </c>
      <c r="F81" s="58">
        <v>15577.8</v>
      </c>
      <c r="G81" s="58">
        <f>SUM(D81-F81)</f>
        <v>2717</v>
      </c>
      <c r="H81" s="58">
        <f t="shared" si="6"/>
        <v>117.44148724466869</v>
      </c>
    </row>
    <row r="82" spans="1:8" ht="12.75">
      <c r="A82" s="15" t="s">
        <v>36</v>
      </c>
      <c r="B82" s="55" t="s">
        <v>37</v>
      </c>
      <c r="C82" s="56">
        <f>SUM(C83:C86)</f>
        <v>60288.3</v>
      </c>
      <c r="D82" s="56">
        <f>SUM(D83:D86)</f>
        <v>59636.1</v>
      </c>
      <c r="E82" s="56">
        <f t="shared" si="7"/>
        <v>98.91819805832972</v>
      </c>
      <c r="F82" s="56">
        <f>SUM(F83:F86)</f>
        <v>45447.600000000006</v>
      </c>
      <c r="G82" s="56">
        <f>SUM(G83:G86)</f>
        <v>14188.5</v>
      </c>
      <c r="H82" s="56">
        <f t="shared" si="6"/>
        <v>131.21947033506717</v>
      </c>
    </row>
    <row r="83" spans="1:8" ht="12.75">
      <c r="A83" s="23" t="s">
        <v>38</v>
      </c>
      <c r="B83" s="57">
        <v>1001</v>
      </c>
      <c r="C83" s="58">
        <v>6513.7</v>
      </c>
      <c r="D83" s="58">
        <v>6511.1</v>
      </c>
      <c r="E83" s="58">
        <f t="shared" si="7"/>
        <v>99.96008413037138</v>
      </c>
      <c r="F83" s="58">
        <v>5296.1</v>
      </c>
      <c r="G83" s="58">
        <f>SUM(D83-F83)</f>
        <v>1215</v>
      </c>
      <c r="H83" s="58">
        <f t="shared" si="6"/>
        <v>122.94140971658389</v>
      </c>
    </row>
    <row r="84" spans="1:8" ht="12.75">
      <c r="A84" s="23" t="s">
        <v>39</v>
      </c>
      <c r="B84" s="57" t="s">
        <v>40</v>
      </c>
      <c r="C84" s="58">
        <v>3833.2</v>
      </c>
      <c r="D84" s="58">
        <v>3825.5</v>
      </c>
      <c r="E84" s="58">
        <f t="shared" si="7"/>
        <v>99.7991234477721</v>
      </c>
      <c r="F84" s="58">
        <v>3892</v>
      </c>
      <c r="G84" s="58">
        <f>SUM(D84-F84)</f>
        <v>-66.5</v>
      </c>
      <c r="H84" s="58">
        <f t="shared" si="6"/>
        <v>98.29136690647482</v>
      </c>
    </row>
    <row r="85" spans="1:8" ht="15.75" customHeight="1">
      <c r="A85" s="23" t="s">
        <v>41</v>
      </c>
      <c r="B85" s="57">
        <v>1004</v>
      </c>
      <c r="C85" s="58">
        <v>45281.4</v>
      </c>
      <c r="D85" s="58">
        <v>44663.5</v>
      </c>
      <c r="E85" s="58">
        <f t="shared" si="7"/>
        <v>98.6354220496716</v>
      </c>
      <c r="F85" s="58">
        <v>31701.7</v>
      </c>
      <c r="G85" s="58">
        <f>SUM(D85-F85)</f>
        <v>12961.8</v>
      </c>
      <c r="H85" s="58">
        <f t="shared" si="6"/>
        <v>140.88676632483433</v>
      </c>
    </row>
    <row r="86" spans="1:8" ht="14.25" customHeight="1">
      <c r="A86" s="23" t="s">
        <v>42</v>
      </c>
      <c r="B86" s="57">
        <v>1006</v>
      </c>
      <c r="C86" s="58">
        <v>4660</v>
      </c>
      <c r="D86" s="58">
        <v>4636</v>
      </c>
      <c r="E86" s="58">
        <f t="shared" si="7"/>
        <v>99.48497854077253</v>
      </c>
      <c r="F86" s="58">
        <v>4557.8</v>
      </c>
      <c r="G86" s="58">
        <f>SUM(D86-F86)</f>
        <v>78.19999999999982</v>
      </c>
      <c r="H86" s="58">
        <f t="shared" si="6"/>
        <v>101.71574005002412</v>
      </c>
    </row>
    <row r="87" spans="1:8" ht="12.75">
      <c r="A87" s="15" t="s">
        <v>51</v>
      </c>
      <c r="B87" s="55" t="s">
        <v>43</v>
      </c>
      <c r="C87" s="56">
        <f>SUM(C88:C91)</f>
        <v>56301.9</v>
      </c>
      <c r="D87" s="56">
        <f>SUM(D88:D91)</f>
        <v>56164.1</v>
      </c>
      <c r="E87" s="56">
        <f t="shared" si="7"/>
        <v>99.75524804669114</v>
      </c>
      <c r="F87" s="56">
        <f>SUM(F88:F91)</f>
        <v>56269.09999999999</v>
      </c>
      <c r="G87" s="56">
        <f>SUM(G88:G91)</f>
        <v>-104.99999999999852</v>
      </c>
      <c r="H87" s="56">
        <f t="shared" si="6"/>
        <v>99.81339669552207</v>
      </c>
    </row>
    <row r="88" spans="1:8" ht="12.75">
      <c r="A88" s="23" t="s">
        <v>52</v>
      </c>
      <c r="B88" s="59" t="s">
        <v>44</v>
      </c>
      <c r="C88" s="58">
        <v>53986.2</v>
      </c>
      <c r="D88" s="58">
        <v>53867.1</v>
      </c>
      <c r="E88" s="58">
        <f t="shared" si="7"/>
        <v>99.77938806583904</v>
      </c>
      <c r="F88" s="58">
        <v>47745.2</v>
      </c>
      <c r="G88" s="58">
        <f>SUM(D88-F88)</f>
        <v>6121.9000000000015</v>
      </c>
      <c r="H88" s="58">
        <f t="shared" si="6"/>
        <v>112.82202189958363</v>
      </c>
    </row>
    <row r="89" spans="1:8" s="22" customFormat="1" ht="12.75">
      <c r="A89" s="23" t="s">
        <v>147</v>
      </c>
      <c r="B89" s="59" t="s">
        <v>146</v>
      </c>
      <c r="C89" s="58">
        <v>0</v>
      </c>
      <c r="D89" s="58">
        <v>0</v>
      </c>
      <c r="E89" s="58" t="s">
        <v>116</v>
      </c>
      <c r="F89" s="58">
        <v>6935.7</v>
      </c>
      <c r="G89" s="58">
        <f>SUM(D89-F89)</f>
        <v>-6935.7</v>
      </c>
      <c r="H89" s="58">
        <f t="shared" si="6"/>
        <v>0</v>
      </c>
    </row>
    <row r="90" spans="1:8" ht="12.75">
      <c r="A90" s="23" t="s">
        <v>133</v>
      </c>
      <c r="B90" s="57">
        <v>1103</v>
      </c>
      <c r="C90" s="58">
        <v>484.9</v>
      </c>
      <c r="D90" s="58">
        <v>484.9</v>
      </c>
      <c r="E90" s="58">
        <f t="shared" si="7"/>
        <v>100</v>
      </c>
      <c r="F90" s="58">
        <v>0</v>
      </c>
      <c r="G90" s="58">
        <f>SUM(D90-F90)</f>
        <v>484.9</v>
      </c>
      <c r="H90" s="58" t="s">
        <v>116</v>
      </c>
    </row>
    <row r="91" spans="1:8" ht="12.75">
      <c r="A91" s="23" t="s">
        <v>61</v>
      </c>
      <c r="B91" s="57">
        <v>1105</v>
      </c>
      <c r="C91" s="58">
        <v>1830.8</v>
      </c>
      <c r="D91" s="58">
        <v>1812.1</v>
      </c>
      <c r="E91" s="58">
        <f t="shared" si="7"/>
        <v>98.97858859514966</v>
      </c>
      <c r="F91" s="58">
        <v>1588.2</v>
      </c>
      <c r="G91" s="58">
        <f>SUM(D91-F91)</f>
        <v>223.89999999999986</v>
      </c>
      <c r="H91" s="58">
        <f t="shared" si="6"/>
        <v>114.0977206900894</v>
      </c>
    </row>
    <row r="92" spans="1:8" ht="37.5" customHeight="1">
      <c r="A92" s="15" t="s">
        <v>121</v>
      </c>
      <c r="B92" s="55" t="s">
        <v>53</v>
      </c>
      <c r="C92" s="56">
        <f>SUM(C93:C93)</f>
        <v>120.6</v>
      </c>
      <c r="D92" s="56">
        <f>SUM(D93:D93)</f>
        <v>120.5</v>
      </c>
      <c r="E92" s="56">
        <f t="shared" si="7"/>
        <v>99.91708126036485</v>
      </c>
      <c r="F92" s="56">
        <f>SUM(F93:F93)</f>
        <v>3505.5</v>
      </c>
      <c r="G92" s="56">
        <f>SUM(G93:G93)</f>
        <v>-3385</v>
      </c>
      <c r="H92" s="56">
        <f t="shared" si="6"/>
        <v>3.437455427185851</v>
      </c>
    </row>
    <row r="93" spans="1:8" ht="35.25" customHeight="1">
      <c r="A93" s="23" t="s">
        <v>122</v>
      </c>
      <c r="B93" s="59" t="s">
        <v>54</v>
      </c>
      <c r="C93" s="58">
        <v>120.6</v>
      </c>
      <c r="D93" s="58">
        <v>120.5</v>
      </c>
      <c r="E93" s="58">
        <f t="shared" si="7"/>
        <v>99.91708126036485</v>
      </c>
      <c r="F93" s="58">
        <v>3505.5</v>
      </c>
      <c r="G93" s="58">
        <f>SUM(D93-F93)</f>
        <v>-3385</v>
      </c>
      <c r="H93" s="58">
        <f t="shared" si="6"/>
        <v>3.437455427185851</v>
      </c>
    </row>
    <row r="94" spans="1:8" ht="38.25">
      <c r="A94" s="15" t="s">
        <v>73</v>
      </c>
      <c r="B94" s="55" t="s">
        <v>55</v>
      </c>
      <c r="C94" s="56">
        <f>SUM(C95:C96)</f>
        <v>17597.1</v>
      </c>
      <c r="D94" s="56">
        <f>SUM(D95:D96)</f>
        <v>17597.1</v>
      </c>
      <c r="E94" s="56">
        <f t="shared" si="7"/>
        <v>100</v>
      </c>
      <c r="F94" s="56">
        <f>SUM(F95:F95)</f>
        <v>14651</v>
      </c>
      <c r="G94" s="56">
        <f>G95+G96</f>
        <v>2946.0999999999995</v>
      </c>
      <c r="H94" s="56">
        <f t="shared" si="6"/>
        <v>120.10852501535729</v>
      </c>
    </row>
    <row r="95" spans="1:8" ht="38.25">
      <c r="A95" s="23" t="s">
        <v>56</v>
      </c>
      <c r="B95" s="59" t="s">
        <v>57</v>
      </c>
      <c r="C95" s="58">
        <v>15807.8</v>
      </c>
      <c r="D95" s="58">
        <v>15807.8</v>
      </c>
      <c r="E95" s="58">
        <f t="shared" si="7"/>
        <v>100</v>
      </c>
      <c r="F95" s="58">
        <v>14651</v>
      </c>
      <c r="G95" s="58">
        <f>SUM(D95-F95)</f>
        <v>1156.7999999999993</v>
      </c>
      <c r="H95" s="58">
        <f t="shared" si="6"/>
        <v>107.89570677769436</v>
      </c>
    </row>
    <row r="96" spans="1:8" s="22" customFormat="1" ht="25.5">
      <c r="A96" s="23" t="s">
        <v>145</v>
      </c>
      <c r="B96" s="61">
        <v>1403</v>
      </c>
      <c r="C96" s="58">
        <v>1789.3</v>
      </c>
      <c r="D96" s="58">
        <v>1789.3</v>
      </c>
      <c r="E96" s="58">
        <f t="shared" si="7"/>
        <v>100</v>
      </c>
      <c r="F96" s="58">
        <v>0</v>
      </c>
      <c r="G96" s="58">
        <f>SUM(D96-F96)</f>
        <v>1789.3</v>
      </c>
      <c r="H96" s="58" t="s">
        <v>116</v>
      </c>
    </row>
    <row r="97" spans="1:8" ht="12.75">
      <c r="A97" s="15" t="s">
        <v>45</v>
      </c>
      <c r="B97" s="55"/>
      <c r="C97" s="56">
        <f>SUM(C49+C58+C60+C62+C67+C70+C73+C79+C82+C87+C92+C94)</f>
        <v>1009848.1000000002</v>
      </c>
      <c r="D97" s="56">
        <f>D49+D58+D60+D62+D67+D70+D73+D79+D82+D87+D92+D94</f>
        <v>996442.7999999999</v>
      </c>
      <c r="E97" s="56">
        <f t="shared" si="7"/>
        <v>98.67254292997131</v>
      </c>
      <c r="F97" s="56">
        <f>SUM(F49+F58+F60+F62+F67+F70+F73+F79+F82+F87+F92+F94)</f>
        <v>919655.7999999999</v>
      </c>
      <c r="G97" s="56">
        <f>SUM(G49+G58+G60+G62+G67+G70+G73+G79+G82+G87+G92+G94)</f>
        <v>76787.00000000003</v>
      </c>
      <c r="H97" s="56">
        <f t="shared" si="6"/>
        <v>108.34953685933368</v>
      </c>
    </row>
    <row r="98" spans="1:8" ht="25.5">
      <c r="A98" s="16" t="s">
        <v>58</v>
      </c>
      <c r="B98" s="17"/>
      <c r="C98" s="62">
        <v>-36250.6</v>
      </c>
      <c r="D98" s="62">
        <f>D47-D97</f>
        <v>56531.80000000016</v>
      </c>
      <c r="E98" s="62"/>
      <c r="F98" s="62">
        <f>F47-F97</f>
        <v>34811.40000000002</v>
      </c>
      <c r="G98" s="18"/>
      <c r="H98" s="18"/>
    </row>
    <row r="99" spans="1:8" ht="12.75">
      <c r="A99" s="8"/>
      <c r="B99" s="9"/>
      <c r="C99" s="2"/>
      <c r="D99" s="2"/>
      <c r="E99" s="3"/>
      <c r="F99" s="24"/>
      <c r="G99" s="10"/>
      <c r="H99" s="3"/>
    </row>
    <row r="100" spans="1:8" ht="26.25" customHeight="1">
      <c r="A100" s="8"/>
      <c r="B100" s="9"/>
      <c r="C100" s="64"/>
      <c r="D100" s="64"/>
      <c r="E100" s="64"/>
      <c r="F100" s="64"/>
      <c r="G100" s="64"/>
      <c r="H100" s="64"/>
    </row>
    <row r="101" spans="1:8" ht="12.75">
      <c r="A101" s="11"/>
      <c r="B101" s="12"/>
      <c r="C101" s="11"/>
      <c r="D101" s="11"/>
      <c r="E101" s="11"/>
      <c r="F101" s="11"/>
      <c r="G101" s="11"/>
      <c r="H101" s="11"/>
    </row>
  </sheetData>
  <sheetProtection/>
  <mergeCells count="2">
    <mergeCell ref="A1:H1"/>
    <mergeCell ref="C100:H100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2024-01-29T13:50:21Z</cp:lastPrinted>
  <dcterms:created xsi:type="dcterms:W3CDTF">2009-04-28T07:05:16Z</dcterms:created>
  <dcterms:modified xsi:type="dcterms:W3CDTF">2024-02-16T06:44:57Z</dcterms:modified>
  <cp:category/>
  <cp:version/>
  <cp:contentType/>
  <cp:contentStatus/>
</cp:coreProperties>
</file>