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195" windowHeight="1110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'Лист1'!$A$1:$H$94</definedName>
  </definedNames>
  <calcPr fullCalcOnLoad="1"/>
</workbook>
</file>

<file path=xl/sharedStrings.xml><?xml version="1.0" encoding="utf-8"?>
<sst xmlns="http://schemas.openxmlformats.org/spreadsheetml/2006/main" count="170" uniqueCount="143">
  <si>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</si>
  <si>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</si>
  <si>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</si>
  <si>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</si>
  <si>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</si>
  <si>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</si>
  <si>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</si>
  <si>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</si>
  <si>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</si>
  <si>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</si>
  <si>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</si>
  <si>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</si>
  <si>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</si>
  <si>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</si>
  <si>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</si>
  <si>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</si>
  <si>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</si>
  <si>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</si>
  <si>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</si>
  <si>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</si>
  <si>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</si>
  <si>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</si>
  <si>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</si>
  <si>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</si>
  <si>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</si>
  <si>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</si>
  <si>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</si>
  <si>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</si>
  <si>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</si>
  <si>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</si>
  <si>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</si>
  <si>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</si>
  <si>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</si>
  <si>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</si>
  <si>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</si>
  <si>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</si>
  <si>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</si>
  <si>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</si>
  <si>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</si>
  <si>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</si>
  <si>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</si>
  <si>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</si>
  <si>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</si>
  <si>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</si>
  <si>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</si>
  <si>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</si>
  <si>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</si>
  <si>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</si>
  <si>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</si>
  <si>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</si>
  <si>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</si>
  <si>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</si>
  <si>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</si>
  <si>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</si>
  <si>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</si>
  <si>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</si>
  <si>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</si>
  <si>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</si>
  <si>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</si>
  <si>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</si>
  <si>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</si>
  <si>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</si>
  <si>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</si>
  <si>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</si>
  <si>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</si>
  <si>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</si>
  <si>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</si>
  <si>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</si>
  <si>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</si>
  <si>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</si>
  <si>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</si>
  <si>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</si>
  <si>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</si>
  <si>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</si>
  <si>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</si>
  <si>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</si>
  <si>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</si>
  <si>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</si>
  <si>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</si>
  <si>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</si>
  <si>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</si>
  <si>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</si>
  <si>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</si>
  <si>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</si>
  <si>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</si>
  <si>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</si>
  <si>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</si>
  <si>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</si>
  <si>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</si>
  <si>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</si>
  <si>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</si>
  <si>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</si>
  <si>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</si>
  <si>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</si>
  <si>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</si>
  <si>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</si>
  <si>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</si>
  <si>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</si>
  <si>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</si>
  <si>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</si>
  <si>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</si>
  <si>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</si>
  <si>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</si>
  <si>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</si>
  <si>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</si>
  <si>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</si>
  <si>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</si>
  <si>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</si>
  <si>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</si>
  <si>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</si>
  <si>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</si>
  <si>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</si>
  <si>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</si>
  <si>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</si>
  <si>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</si>
  <si>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</si>
  <si>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</si>
  <si>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</si>
  <si>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</si>
  <si>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</si>
  <si>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</si>
  <si>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</si>
  <si>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</si>
  <si>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</si>
  <si>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Налог, взимаемый в связи с применением упрощенной системы налогообложения</t>
  </si>
  <si>
    <t>Прочие налоговые доходы,невыясненные поступления</t>
  </si>
  <si>
    <t>на выравнивание</t>
  </si>
  <si>
    <t>на сбалансированность</t>
  </si>
  <si>
    <t>Дотации:</t>
  </si>
  <si>
    <t>Уточненный план на 2023 год</t>
  </si>
  <si>
    <t>0310</t>
  </si>
  <si>
    <t>0605</t>
  </si>
  <si>
    <t>Другие вопросы в области охраны окружающей среды</t>
  </si>
  <si>
    <t>Спорт высших достижений</t>
  </si>
  <si>
    <t>отклонение (факт 2023-2022)</t>
  </si>
  <si>
    <t>Процент соотношения 2023 к 2022 году</t>
  </si>
  <si>
    <t>Налог, взимаемый в связи с  с применением патентной системы налогообложения</t>
  </si>
  <si>
    <t>Отчет об исполнении бюджета муниципального образования "Гагаринский район" Смоленской области за  1 полугодие 2023 года</t>
  </si>
  <si>
    <t>Исполнено за 1 полугодие 2023 года</t>
  </si>
  <si>
    <t>% исполнения за 1 полугодие 2023</t>
  </si>
  <si>
    <t>Исполнено за 1 полугодие 2022 года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</si>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</sst>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  <xf numFmtId="178" fontId="46" fillId="0" borderId="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/>
    </xf>
    <xf numFmtId="178" fontId="45" fillId="0" borderId="0" xfId="0" applyNumberFormat="1" applyFont="1" applyFill="1" applyAlignment="1">
      <alignment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178" fontId="4" fillId="0" borderId="0" xfId="0" applyNumberFormat="1" applyFont="1" applyAlignment="1">
      <alignment horizontal="right" vertical="top" wrapText="1"/>
    </xf>
    <xf numFmtId="178" fontId="4" fillId="32" borderId="12" xfId="0" applyNumberFormat="1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0" fontId="4" fillId="32" borderId="1" xfId="0" applyFont="1" applyFill="1" applyBorder="1" applyAlignment="1">
      <alignment vertical="top" wrapText="1"/>
    </xf>
    <xf numFmtId="178" fontId="2" fillId="33" borderId="12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vertical="center" wrapText="1"/>
    </xf>
    <xf numFmtId="3" fontId="45" fillId="34" borderId="12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horizontal="center" vertical="center" wrapText="1"/>
    </xf>
    <xf numFmtId="178" fontId="45" fillId="34" borderId="12" xfId="0" applyNumberFormat="1" applyFont="1" applyFill="1" applyBorder="1" applyAlignment="1">
      <alignment horizontal="center" vertical="center" wrapText="1"/>
    </xf>
    <xf numFmtId="178" fontId="2" fillId="35" borderId="13" xfId="0" applyNumberFormat="1" applyFont="1" applyFill="1" applyBorder="1" applyAlignment="1">
      <alignment horizontal="center" vertical="top" wrapText="1"/>
    </xf>
    <xf numFmtId="3" fontId="4" fillId="35" borderId="13" xfId="0" applyNumberFormat="1" applyFont="1" applyFill="1" applyBorder="1" applyAlignment="1">
      <alignment vertical="top"/>
    </xf>
    <xf numFmtId="178" fontId="4" fillId="35" borderId="13" xfId="0" applyNumberFormat="1" applyFont="1" applyFill="1" applyBorder="1" applyAlignment="1">
      <alignment vertical="top"/>
    </xf>
    <xf numFmtId="178" fontId="45" fillId="35" borderId="13" xfId="0" applyNumberFormat="1" applyFont="1" applyFill="1" applyBorder="1" applyAlignment="1">
      <alignment vertical="top"/>
    </xf>
    <xf numFmtId="178" fontId="45" fillId="35" borderId="12" xfId="0" applyNumberFormat="1" applyFont="1" applyFill="1" applyBorder="1" applyAlignment="1">
      <alignment horizontal="center" vertical="top" wrapText="1"/>
    </xf>
    <xf numFmtId="178" fontId="45" fillId="0" borderId="0" xfId="0" applyNumberFormat="1" applyFont="1" applyFill="1" applyAlignment="1">
      <alignment/>
    </xf>
    <xf numFmtId="178" fontId="4" fillId="32" borderId="12" xfId="0" applyNumberFormat="1" applyFont="1" applyFill="1" applyBorder="1" applyAlignment="1">
      <alignment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left"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6" borderId="12" xfId="0" applyNumberFormat="1" applyFont="1" applyFill="1" applyBorder="1" applyAlignment="1">
      <alignment horizontal="left" vertical="top" wrapText="1"/>
    </xf>
    <xf numFmtId="3" fontId="2" fillId="36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3" fillId="37" borderId="12" xfId="0" applyNumberFormat="1" applyFont="1" applyFill="1" applyBorder="1" applyAlignment="1">
      <alignment horizontal="left" vertical="top" wrapText="1"/>
    </xf>
    <xf numFmtId="3" fontId="3" fillId="37" borderId="12" xfId="0" applyNumberFormat="1" applyFont="1" applyFill="1" applyBorder="1" applyAlignment="1">
      <alignment horizontal="center" vertical="center" wrapText="1"/>
    </xf>
    <xf numFmtId="178" fontId="3" fillId="37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2" fillId="38" borderId="12" xfId="0" applyNumberFormat="1" applyFont="1" applyFill="1" applyBorder="1" applyAlignment="1">
      <alignment horizontal="center" vertical="top" wrapText="1"/>
    </xf>
    <xf numFmtId="178" fontId="3" fillId="37" borderId="12" xfId="0" applyNumberFormat="1" applyFont="1" applyFill="1" applyBorder="1" applyAlignment="1">
      <alignment horizontal="center" vertical="top" wrapText="1"/>
    </xf>
    <xf numFmtId="178" fontId="2" fillId="39" borderId="12" xfId="0" applyNumberFormat="1" applyFont="1" applyFill="1" applyBorder="1" applyAlignment="1">
      <alignment horizontal="center" vertical="top" wrapText="1"/>
    </xf>
    <xf numFmtId="178" fontId="2" fillId="37" borderId="12" xfId="0" applyNumberFormat="1" applyFont="1" applyFill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SheetLayoutView="100" zoomScalePageLayoutView="0" workbookViewId="0" topLeftCell="A1">
      <pane xSplit="2" ySplit="2" topLeftCell="C7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95" sqref="C95"/>
    </sheetView>
  </sheetViews>
  <sheetFormatPr defaultColWidth="9.00390625" defaultRowHeight="12.75"/>
  <cols>
    <col min="1" max="1" width="43.625" style="6" customWidth="1"/>
    <col min="2" max="2" width="11.25390625" style="13" customWidth="1"/>
    <col min="3" max="3" width="13.375" style="6" customWidth="1"/>
    <col min="4" max="4" width="13.875" style="6" customWidth="1"/>
    <col min="5" max="5" width="12.625" style="6" customWidth="1"/>
    <col min="6" max="6" width="12.125" style="6" customWidth="1"/>
    <col min="7" max="7" width="12.00390625" style="6" customWidth="1"/>
    <col min="8" max="8" width="11.875" style="6" customWidth="1"/>
    <col min="9" max="16384" width="9.125" style="7" customWidth="1"/>
  </cols>
  <sheetData>
    <row r="1" spans="1:8" ht="36" customHeight="1">
      <c r="A1" s="66" t="s">
        <v>137</v>
      </c>
      <c r="B1" s="66"/>
      <c r="C1" s="66"/>
      <c r="D1" s="66"/>
      <c r="E1" s="66"/>
      <c r="F1" s="66"/>
      <c r="G1" s="66"/>
      <c r="H1" s="66"/>
    </row>
    <row r="2" spans="1:8" ht="51">
      <c r="A2" s="4" t="s">
        <v>0</v>
      </c>
      <c r="B2" s="5" t="s">
        <v>1</v>
      </c>
      <c r="C2" s="1" t="s">
        <v>129</v>
      </c>
      <c r="D2" s="1" t="s">
        <v>138</v>
      </c>
      <c r="E2" s="1" t="s">
        <v>139</v>
      </c>
      <c r="F2" s="1" t="s">
        <v>140</v>
      </c>
      <c r="G2" s="1" t="s">
        <v>134</v>
      </c>
      <c r="H2" s="1" t="s">
        <v>135</v>
      </c>
    </row>
    <row r="3" spans="1:8" ht="21" customHeight="1">
      <c r="A3" s="37" t="s">
        <v>75</v>
      </c>
      <c r="B3" s="38">
        <v>10000</v>
      </c>
      <c r="C3" s="39">
        <f>C4+C6+C8+C13+C15+C17+C20+C23+C27+C29+C31+C33</f>
        <v>309427.6</v>
      </c>
      <c r="D3" s="39">
        <f>D4+D6+D8+D13+D15+D17+D20+D23+D27+D29+D31+D33+D34</f>
        <v>157086.10000000003</v>
      </c>
      <c r="E3" s="39">
        <f>D3/C3*100</f>
        <v>50.76667369038833</v>
      </c>
      <c r="F3" s="39">
        <f>F4+F6+F8+F13+F15+F17+F20+F23+F27+F29+F31+F33+F34</f>
        <v>143622.5</v>
      </c>
      <c r="G3" s="39">
        <f aca="true" t="shared" si="0" ref="G3:G35">D3-F3</f>
        <v>13463.600000000035</v>
      </c>
      <c r="H3" s="39">
        <f>D3/F3*100</f>
        <v>109.37429720273637</v>
      </c>
    </row>
    <row r="4" spans="1:8" ht="13.5">
      <c r="A4" s="40" t="s">
        <v>76</v>
      </c>
      <c r="B4" s="41">
        <v>10100</v>
      </c>
      <c r="C4" s="42">
        <f>C5</f>
        <v>260028.5</v>
      </c>
      <c r="D4" s="42">
        <f>D5</f>
        <v>124390.1</v>
      </c>
      <c r="E4" s="59">
        <f aca="true" t="shared" si="1" ref="E4:E45">D4/C4*100</f>
        <v>47.837102471459865</v>
      </c>
      <c r="F4" s="42">
        <f>F5</f>
        <v>113985.9</v>
      </c>
      <c r="G4" s="42">
        <f t="shared" si="0"/>
        <v>10404.200000000012</v>
      </c>
      <c r="H4" s="60">
        <f aca="true" t="shared" si="2" ref="H4:H45">D4/F4*100</f>
        <v>109.12762017056497</v>
      </c>
    </row>
    <row r="5" spans="1:8" ht="12.75">
      <c r="A5" s="43" t="s">
        <v>77</v>
      </c>
      <c r="B5" s="44">
        <v>10102</v>
      </c>
      <c r="C5" s="45">
        <v>260028.5</v>
      </c>
      <c r="D5" s="45">
        <v>124390.1</v>
      </c>
      <c r="E5" s="47">
        <f t="shared" si="1"/>
        <v>47.837102471459865</v>
      </c>
      <c r="F5" s="45">
        <v>113985.9</v>
      </c>
      <c r="G5" s="45">
        <f t="shared" si="0"/>
        <v>10404.200000000012</v>
      </c>
      <c r="H5" s="60">
        <f t="shared" si="2"/>
        <v>109.12762017056497</v>
      </c>
    </row>
    <row r="6" spans="1:8" ht="27">
      <c r="A6" s="40" t="s">
        <v>78</v>
      </c>
      <c r="B6" s="41">
        <v>10300</v>
      </c>
      <c r="C6" s="42">
        <f>C7</f>
        <v>7841.4</v>
      </c>
      <c r="D6" s="42">
        <f>D7</f>
        <v>4273.1</v>
      </c>
      <c r="E6" s="60">
        <f t="shared" si="1"/>
        <v>54.49409544214044</v>
      </c>
      <c r="F6" s="42">
        <f>F7</f>
        <v>4025.9</v>
      </c>
      <c r="G6" s="42">
        <f t="shared" si="0"/>
        <v>247.20000000000027</v>
      </c>
      <c r="H6" s="60">
        <f t="shared" si="2"/>
        <v>106.14024193348072</v>
      </c>
    </row>
    <row r="7" spans="1:8" ht="12.75">
      <c r="A7" s="43" t="s">
        <v>79</v>
      </c>
      <c r="B7" s="44">
        <v>10302</v>
      </c>
      <c r="C7" s="45">
        <v>7841.4</v>
      </c>
      <c r="D7" s="45">
        <v>4273.1</v>
      </c>
      <c r="E7" s="47">
        <f t="shared" si="1"/>
        <v>54.49409544214044</v>
      </c>
      <c r="F7" s="45">
        <v>4025.9</v>
      </c>
      <c r="G7" s="45">
        <f t="shared" si="0"/>
        <v>247.20000000000027</v>
      </c>
      <c r="H7" s="60">
        <f t="shared" si="2"/>
        <v>106.14024193348072</v>
      </c>
    </row>
    <row r="8" spans="1:8" ht="14.25" customHeight="1">
      <c r="A8" s="40" t="s">
        <v>80</v>
      </c>
      <c r="B8" s="41">
        <v>10500</v>
      </c>
      <c r="C8" s="42">
        <f>C9+C10+C11+C12</f>
        <v>21092.1</v>
      </c>
      <c r="D8" s="42">
        <f>D9+D10+D11+D12</f>
        <v>8193.7</v>
      </c>
      <c r="E8" s="59">
        <f t="shared" si="1"/>
        <v>38.84724612532655</v>
      </c>
      <c r="F8" s="42">
        <f>F9+F10+F11+F12</f>
        <v>11432</v>
      </c>
      <c r="G8" s="42">
        <f t="shared" si="0"/>
        <v>-3238.2999999999993</v>
      </c>
      <c r="H8" s="60">
        <f t="shared" si="2"/>
        <v>71.67337298810358</v>
      </c>
    </row>
    <row r="9" spans="1:8" ht="24.75" customHeight="1">
      <c r="A9" s="43" t="s">
        <v>124</v>
      </c>
      <c r="B9" s="46">
        <v>10501</v>
      </c>
      <c r="C9" s="47">
        <v>14528.9</v>
      </c>
      <c r="D9" s="47">
        <v>6516</v>
      </c>
      <c r="E9" s="47">
        <f t="shared" si="1"/>
        <v>44.84854324828446</v>
      </c>
      <c r="F9" s="47">
        <v>7834.2</v>
      </c>
      <c r="G9" s="61">
        <f t="shared" si="0"/>
        <v>-1318.1999999999998</v>
      </c>
      <c r="H9" s="60">
        <f t="shared" si="2"/>
        <v>83.17377651834266</v>
      </c>
    </row>
    <row r="10" spans="1:8" ht="12.75">
      <c r="A10" s="43" t="s">
        <v>81</v>
      </c>
      <c r="B10" s="44">
        <v>10502</v>
      </c>
      <c r="C10" s="45">
        <v>14.1</v>
      </c>
      <c r="D10" s="45">
        <v>-72.1</v>
      </c>
      <c r="E10" s="47" t="s">
        <v>116</v>
      </c>
      <c r="F10" s="45">
        <v>-20.1</v>
      </c>
      <c r="G10" s="45">
        <f t="shared" si="0"/>
        <v>-51.99999999999999</v>
      </c>
      <c r="H10" s="60">
        <f t="shared" si="2"/>
        <v>358.7064676616915</v>
      </c>
    </row>
    <row r="11" spans="1:8" ht="12.75">
      <c r="A11" s="43" t="s">
        <v>82</v>
      </c>
      <c r="B11" s="44">
        <v>10503</v>
      </c>
      <c r="C11" s="45">
        <v>307.5</v>
      </c>
      <c r="D11" s="45">
        <v>239.8</v>
      </c>
      <c r="E11" s="47">
        <f t="shared" si="1"/>
        <v>77.98373983739837</v>
      </c>
      <c r="F11" s="45">
        <v>250</v>
      </c>
      <c r="G11" s="45">
        <f t="shared" si="0"/>
        <v>-10.199999999999989</v>
      </c>
      <c r="H11" s="60">
        <f t="shared" si="2"/>
        <v>95.92</v>
      </c>
    </row>
    <row r="12" spans="1:8" ht="25.5">
      <c r="A12" s="43" t="s">
        <v>136</v>
      </c>
      <c r="B12" s="44">
        <v>10504</v>
      </c>
      <c r="C12" s="45">
        <v>6241.6</v>
      </c>
      <c r="D12" s="45">
        <v>1510</v>
      </c>
      <c r="E12" s="47">
        <f t="shared" si="1"/>
        <v>24.192514739810303</v>
      </c>
      <c r="F12" s="45">
        <v>3367.9</v>
      </c>
      <c r="G12" s="45">
        <f t="shared" si="0"/>
        <v>-1857.9</v>
      </c>
      <c r="H12" s="60">
        <f t="shared" si="2"/>
        <v>44.835060423409246</v>
      </c>
    </row>
    <row r="13" spans="1:8" ht="13.5">
      <c r="A13" s="40" t="s">
        <v>83</v>
      </c>
      <c r="B13" s="41">
        <v>10600</v>
      </c>
      <c r="C13" s="42">
        <f>C14</f>
        <v>69</v>
      </c>
      <c r="D13" s="42">
        <f>D14</f>
        <v>-14</v>
      </c>
      <c r="E13" s="47" t="s">
        <v>116</v>
      </c>
      <c r="F13" s="42">
        <f>F14</f>
        <v>0</v>
      </c>
      <c r="G13" s="42">
        <f t="shared" si="0"/>
        <v>-14</v>
      </c>
      <c r="H13" s="60" t="s">
        <v>116</v>
      </c>
    </row>
    <row r="14" spans="1:8" ht="12.75">
      <c r="A14" s="43" t="s">
        <v>84</v>
      </c>
      <c r="B14" s="44">
        <v>10605</v>
      </c>
      <c r="C14" s="45">
        <v>69</v>
      </c>
      <c r="D14" s="45">
        <v>-14</v>
      </c>
      <c r="E14" s="47" t="s">
        <v>116</v>
      </c>
      <c r="F14" s="45">
        <v>0</v>
      </c>
      <c r="G14" s="45">
        <f t="shared" si="0"/>
        <v>-14</v>
      </c>
      <c r="H14" s="60" t="s">
        <v>116</v>
      </c>
    </row>
    <row r="15" spans="1:8" ht="40.5">
      <c r="A15" s="40" t="s">
        <v>85</v>
      </c>
      <c r="B15" s="41">
        <v>10700</v>
      </c>
      <c r="C15" s="42">
        <f>C16</f>
        <v>2803.2</v>
      </c>
      <c r="D15" s="42">
        <f>D16</f>
        <v>657.4</v>
      </c>
      <c r="E15" s="42">
        <f t="shared" si="1"/>
        <v>23.451769406392696</v>
      </c>
      <c r="F15" s="42">
        <f>F16</f>
        <v>1484.4</v>
      </c>
      <c r="G15" s="42">
        <f t="shared" si="0"/>
        <v>-827.0000000000001</v>
      </c>
      <c r="H15" s="60">
        <f t="shared" si="2"/>
        <v>44.287254109404465</v>
      </c>
    </row>
    <row r="16" spans="1:8" ht="25.5">
      <c r="A16" s="43" t="s">
        <v>86</v>
      </c>
      <c r="B16" s="44">
        <v>10701</v>
      </c>
      <c r="C16" s="45">
        <v>2803.2</v>
      </c>
      <c r="D16" s="45">
        <v>657.4</v>
      </c>
      <c r="E16" s="45">
        <f>D16/C16*100</f>
        <v>23.451769406392696</v>
      </c>
      <c r="F16" s="45">
        <v>1484.4</v>
      </c>
      <c r="G16" s="45">
        <f t="shared" si="0"/>
        <v>-827.0000000000001</v>
      </c>
      <c r="H16" s="60">
        <f t="shared" si="2"/>
        <v>44.287254109404465</v>
      </c>
    </row>
    <row r="17" spans="1:8" ht="13.5">
      <c r="A17" s="40" t="s">
        <v>87</v>
      </c>
      <c r="B17" s="41">
        <v>10800</v>
      </c>
      <c r="C17" s="42">
        <f>C18+C19</f>
        <v>5525.8</v>
      </c>
      <c r="D17" s="42">
        <f>D18+D19</f>
        <v>2846.4</v>
      </c>
      <c r="E17" s="59">
        <f t="shared" si="1"/>
        <v>51.51109341633791</v>
      </c>
      <c r="F17" s="42">
        <f>F18+F19</f>
        <v>2358.2</v>
      </c>
      <c r="G17" s="42">
        <f t="shared" si="0"/>
        <v>488.2000000000003</v>
      </c>
      <c r="H17" s="60">
        <f t="shared" si="2"/>
        <v>120.70223051479945</v>
      </c>
    </row>
    <row r="18" spans="1:8" ht="25.5">
      <c r="A18" s="43" t="s">
        <v>88</v>
      </c>
      <c r="B18" s="44">
        <v>10803</v>
      </c>
      <c r="C18" s="45">
        <v>5525.8</v>
      </c>
      <c r="D18" s="45">
        <v>2846.4</v>
      </c>
      <c r="E18" s="45">
        <f t="shared" si="1"/>
        <v>51.51109341633791</v>
      </c>
      <c r="F18" s="45">
        <v>2358.2</v>
      </c>
      <c r="G18" s="45">
        <f t="shared" si="0"/>
        <v>488.2000000000003</v>
      </c>
      <c r="H18" s="60">
        <f t="shared" si="2"/>
        <v>120.70223051479945</v>
      </c>
    </row>
    <row r="19" spans="1:8" ht="25.5">
      <c r="A19" s="43" t="s">
        <v>117</v>
      </c>
      <c r="B19" s="44">
        <v>10807</v>
      </c>
      <c r="C19" s="45">
        <v>0</v>
      </c>
      <c r="D19" s="45">
        <v>0</v>
      </c>
      <c r="E19" s="45" t="s">
        <v>116</v>
      </c>
      <c r="F19" s="45">
        <v>0</v>
      </c>
      <c r="G19" s="45">
        <f t="shared" si="0"/>
        <v>0</v>
      </c>
      <c r="H19" s="60" t="s">
        <v>116</v>
      </c>
    </row>
    <row r="20" spans="1:8" ht="27">
      <c r="A20" s="40" t="s">
        <v>89</v>
      </c>
      <c r="B20" s="41">
        <v>10900</v>
      </c>
      <c r="C20" s="42">
        <f>C21+C22</f>
        <v>0</v>
      </c>
      <c r="D20" s="42">
        <f>D21+D22</f>
        <v>-6.5</v>
      </c>
      <c r="E20" s="42" t="s">
        <v>116</v>
      </c>
      <c r="F20" s="42">
        <f>F21+F22</f>
        <v>0</v>
      </c>
      <c r="G20" s="42">
        <f t="shared" si="0"/>
        <v>-6.5</v>
      </c>
      <c r="H20" s="60" t="s">
        <v>116</v>
      </c>
    </row>
    <row r="21" spans="1:8" ht="12.75">
      <c r="A21" s="43" t="s">
        <v>90</v>
      </c>
      <c r="B21" s="44">
        <v>10906</v>
      </c>
      <c r="C21" s="45">
        <v>0</v>
      </c>
      <c r="D21" s="45">
        <v>-6.1</v>
      </c>
      <c r="E21" s="47" t="s">
        <v>116</v>
      </c>
      <c r="F21" s="45">
        <v>0</v>
      </c>
      <c r="G21" s="45">
        <f t="shared" si="0"/>
        <v>-6.1</v>
      </c>
      <c r="H21" s="60" t="s">
        <v>116</v>
      </c>
    </row>
    <row r="22" spans="1:8" ht="25.5">
      <c r="A22" s="43" t="s">
        <v>91</v>
      </c>
      <c r="B22" s="44">
        <v>10907</v>
      </c>
      <c r="C22" s="45">
        <v>0</v>
      </c>
      <c r="D22" s="45">
        <v>-0.4</v>
      </c>
      <c r="E22" s="45" t="s">
        <v>116</v>
      </c>
      <c r="F22" s="45">
        <v>0</v>
      </c>
      <c r="G22" s="45">
        <f t="shared" si="0"/>
        <v>-0.4</v>
      </c>
      <c r="H22" s="60" t="s">
        <v>116</v>
      </c>
    </row>
    <row r="23" spans="1:8" ht="40.5">
      <c r="A23" s="40" t="s">
        <v>92</v>
      </c>
      <c r="B23" s="41">
        <v>11100</v>
      </c>
      <c r="C23" s="42">
        <f>C24+C25+C26</f>
        <v>9818.800000000001</v>
      </c>
      <c r="D23" s="42">
        <f>D24+D25+D26</f>
        <v>6871.5</v>
      </c>
      <c r="E23" s="42">
        <f t="shared" si="1"/>
        <v>69.98309365706604</v>
      </c>
      <c r="F23" s="42">
        <f>F24+F25+F26</f>
        <v>4818</v>
      </c>
      <c r="G23" s="42">
        <f t="shared" si="0"/>
        <v>2053.5</v>
      </c>
      <c r="H23" s="60">
        <f t="shared" si="2"/>
        <v>142.6214196762142</v>
      </c>
    </row>
    <row r="24" spans="1:8" ht="25.5">
      <c r="A24" s="43" t="s">
        <v>93</v>
      </c>
      <c r="B24" s="44">
        <v>11105</v>
      </c>
      <c r="C24" s="45">
        <v>7626.7</v>
      </c>
      <c r="D24" s="45">
        <v>6031.7</v>
      </c>
      <c r="E24" s="45">
        <f t="shared" si="1"/>
        <v>79.0866298661282</v>
      </c>
      <c r="F24" s="45">
        <v>3895.2</v>
      </c>
      <c r="G24" s="45">
        <f t="shared" si="0"/>
        <v>2136.5</v>
      </c>
      <c r="H24" s="60">
        <f t="shared" si="2"/>
        <v>154.8495584308893</v>
      </c>
    </row>
    <row r="25" spans="1:8" ht="12.75">
      <c r="A25" s="43" t="s">
        <v>94</v>
      </c>
      <c r="B25" s="44">
        <v>11105</v>
      </c>
      <c r="C25" s="45">
        <v>1845.5</v>
      </c>
      <c r="D25" s="45">
        <v>785.8</v>
      </c>
      <c r="E25" s="47">
        <f t="shared" si="1"/>
        <v>42.57924681658087</v>
      </c>
      <c r="F25" s="45">
        <v>889.8</v>
      </c>
      <c r="G25" s="45">
        <f t="shared" si="0"/>
        <v>-104</v>
      </c>
      <c r="H25" s="60">
        <f t="shared" si="2"/>
        <v>88.31198022027422</v>
      </c>
    </row>
    <row r="26" spans="1:8" ht="12.75">
      <c r="A26" s="43" t="s">
        <v>95</v>
      </c>
      <c r="B26" s="44">
        <v>11107</v>
      </c>
      <c r="C26" s="45">
        <v>346.6</v>
      </c>
      <c r="D26" s="45">
        <v>54</v>
      </c>
      <c r="E26" s="47">
        <f t="shared" si="1"/>
        <v>15.579919215233698</v>
      </c>
      <c r="F26" s="45">
        <v>33</v>
      </c>
      <c r="G26" s="45">
        <f t="shared" si="0"/>
        <v>21</v>
      </c>
      <c r="H26" s="60">
        <f t="shared" si="2"/>
        <v>163.63636363636365</v>
      </c>
    </row>
    <row r="27" spans="1:8" ht="27">
      <c r="A27" s="40" t="s">
        <v>96</v>
      </c>
      <c r="B27" s="41">
        <v>11200</v>
      </c>
      <c r="C27" s="42">
        <f>C28</f>
        <v>1336.8</v>
      </c>
      <c r="D27" s="42">
        <f>D28</f>
        <v>2277.6</v>
      </c>
      <c r="E27" s="42">
        <f t="shared" si="1"/>
        <v>170.37701974865348</v>
      </c>
      <c r="F27" s="42">
        <f>F28</f>
        <v>1225.5</v>
      </c>
      <c r="G27" s="42">
        <f t="shared" si="0"/>
        <v>1052.1</v>
      </c>
      <c r="H27" s="60">
        <f t="shared" si="2"/>
        <v>185.85067319461444</v>
      </c>
    </row>
    <row r="28" spans="1:8" ht="25.5">
      <c r="A28" s="43" t="s">
        <v>97</v>
      </c>
      <c r="B28" s="44">
        <v>11201</v>
      </c>
      <c r="C28" s="45">
        <v>1336.8</v>
      </c>
      <c r="D28" s="45">
        <v>2277.6</v>
      </c>
      <c r="E28" s="45">
        <f t="shared" si="1"/>
        <v>170.37701974865348</v>
      </c>
      <c r="F28" s="45">
        <v>1225.5</v>
      </c>
      <c r="G28" s="45">
        <f t="shared" si="0"/>
        <v>1052.1</v>
      </c>
      <c r="H28" s="60">
        <f t="shared" si="2"/>
        <v>185.85067319461444</v>
      </c>
    </row>
    <row r="29" spans="1:8" ht="45.75" customHeight="1">
      <c r="A29" s="48" t="s">
        <v>115</v>
      </c>
      <c r="B29" s="41">
        <v>11300</v>
      </c>
      <c r="C29" s="42">
        <f>C30</f>
        <v>430</v>
      </c>
      <c r="D29" s="42">
        <f>D30</f>
        <v>354.6</v>
      </c>
      <c r="E29" s="60">
        <f>D29/C29*100</f>
        <v>82.46511627906978</v>
      </c>
      <c r="F29" s="42">
        <f>F30</f>
        <v>239.1</v>
      </c>
      <c r="G29" s="42">
        <f t="shared" si="0"/>
        <v>115.50000000000003</v>
      </c>
      <c r="H29" s="60">
        <f t="shared" si="2"/>
        <v>148.30614805520702</v>
      </c>
    </row>
    <row r="30" spans="1:8" ht="25.5">
      <c r="A30" s="43" t="s">
        <v>114</v>
      </c>
      <c r="B30" s="44">
        <v>11302</v>
      </c>
      <c r="C30" s="45">
        <v>430</v>
      </c>
      <c r="D30" s="45">
        <v>354.6</v>
      </c>
      <c r="E30" s="45">
        <f t="shared" si="1"/>
        <v>82.46511627906978</v>
      </c>
      <c r="F30" s="45">
        <v>239.1</v>
      </c>
      <c r="G30" s="45">
        <f t="shared" si="0"/>
        <v>115.50000000000003</v>
      </c>
      <c r="H30" s="60">
        <f t="shared" si="2"/>
        <v>148.30614805520702</v>
      </c>
    </row>
    <row r="31" spans="1:8" ht="27">
      <c r="A31" s="40" t="s">
        <v>98</v>
      </c>
      <c r="B31" s="41">
        <v>11400</v>
      </c>
      <c r="C31" s="42">
        <f>C32</f>
        <v>0</v>
      </c>
      <c r="D31" s="42">
        <f>D32</f>
        <v>6381.2</v>
      </c>
      <c r="E31" s="42" t="s">
        <v>116</v>
      </c>
      <c r="F31" s="42">
        <f>F32</f>
        <v>3288.8</v>
      </c>
      <c r="G31" s="42">
        <f t="shared" si="0"/>
        <v>3092.3999999999996</v>
      </c>
      <c r="H31" s="60">
        <f t="shared" si="2"/>
        <v>194.02821697883726</v>
      </c>
    </row>
    <row r="32" spans="1:8" ht="38.25">
      <c r="A32" s="43" t="s">
        <v>118</v>
      </c>
      <c r="B32" s="44">
        <v>11406</v>
      </c>
      <c r="C32" s="45">
        <v>0</v>
      </c>
      <c r="D32" s="45">
        <v>6381.2</v>
      </c>
      <c r="E32" s="45" t="s">
        <v>116</v>
      </c>
      <c r="F32" s="45">
        <v>3288.8</v>
      </c>
      <c r="G32" s="45">
        <f t="shared" si="0"/>
        <v>3092.3999999999996</v>
      </c>
      <c r="H32" s="60">
        <f t="shared" si="2"/>
        <v>194.02821697883726</v>
      </c>
    </row>
    <row r="33" spans="1:8" ht="27">
      <c r="A33" s="40" t="s">
        <v>99</v>
      </c>
      <c r="B33" s="41">
        <v>11600</v>
      </c>
      <c r="C33" s="42">
        <v>482</v>
      </c>
      <c r="D33" s="42">
        <v>861</v>
      </c>
      <c r="E33" s="42">
        <f t="shared" si="1"/>
        <v>178.63070539419087</v>
      </c>
      <c r="F33" s="42">
        <v>749.1</v>
      </c>
      <c r="G33" s="42">
        <f t="shared" si="0"/>
        <v>111.89999999999998</v>
      </c>
      <c r="H33" s="60">
        <f t="shared" si="2"/>
        <v>114.93792551061273</v>
      </c>
    </row>
    <row r="34" spans="1:8" ht="25.5">
      <c r="A34" s="43" t="s">
        <v>125</v>
      </c>
      <c r="B34" s="41">
        <v>11700</v>
      </c>
      <c r="C34" s="42">
        <v>0</v>
      </c>
      <c r="D34" s="42">
        <v>0</v>
      </c>
      <c r="E34" s="42" t="s">
        <v>116</v>
      </c>
      <c r="F34" s="42">
        <v>15.6</v>
      </c>
      <c r="G34" s="42">
        <f t="shared" si="0"/>
        <v>-15.6</v>
      </c>
      <c r="H34" s="60">
        <f t="shared" si="2"/>
        <v>0</v>
      </c>
    </row>
    <row r="35" spans="1:8" ht="12.75">
      <c r="A35" s="49" t="s">
        <v>100</v>
      </c>
      <c r="B35" s="50">
        <v>20000</v>
      </c>
      <c r="C35" s="51">
        <f>C36+C43+C44</f>
        <v>636894.8999999999</v>
      </c>
      <c r="D35" s="51">
        <f>D36+D43+D44</f>
        <v>367894.0999999999</v>
      </c>
      <c r="E35" s="51">
        <f t="shared" si="1"/>
        <v>57.76370638232462</v>
      </c>
      <c r="F35" s="51">
        <f>F36+F43+F44</f>
        <v>330222.30000000005</v>
      </c>
      <c r="G35" s="62">
        <f t="shared" si="0"/>
        <v>37671.79999999987</v>
      </c>
      <c r="H35" s="62">
        <f t="shared" si="2"/>
        <v>111.4080121178975</v>
      </c>
    </row>
    <row r="36" spans="1:8" ht="25.5">
      <c r="A36" s="52" t="s">
        <v>101</v>
      </c>
      <c r="B36" s="53">
        <v>20200</v>
      </c>
      <c r="C36" s="54">
        <f>C37+C40+C41+C42</f>
        <v>636894.8999999999</v>
      </c>
      <c r="D36" s="54">
        <f>D37+D40+D41+D42</f>
        <v>367602.39999999997</v>
      </c>
      <c r="E36" s="54">
        <f t="shared" si="1"/>
        <v>57.717906046978875</v>
      </c>
      <c r="F36" s="54">
        <f>F37+F40+F41+F42</f>
        <v>330175.4</v>
      </c>
      <c r="G36" s="54">
        <f aca="true" t="shared" si="3" ref="G36:G44">D36-F36</f>
        <v>37426.99999999994</v>
      </c>
      <c r="H36" s="64">
        <f t="shared" si="2"/>
        <v>111.33549016674166</v>
      </c>
    </row>
    <row r="37" spans="1:8" ht="12.75">
      <c r="A37" s="43" t="s">
        <v>128</v>
      </c>
      <c r="B37" s="44">
        <v>20201</v>
      </c>
      <c r="C37" s="45">
        <f>C38+C39</f>
        <v>125287</v>
      </c>
      <c r="D37" s="45">
        <f>D38+D39</f>
        <v>63988.5</v>
      </c>
      <c r="E37" s="45">
        <f t="shared" si="1"/>
        <v>51.073535163265134</v>
      </c>
      <c r="F37" s="45">
        <f>F38+F39</f>
        <v>52727.4</v>
      </c>
      <c r="G37" s="45">
        <f t="shared" si="3"/>
        <v>11261.099999999999</v>
      </c>
      <c r="H37" s="60">
        <f t="shared" si="2"/>
        <v>121.35720706881052</v>
      </c>
    </row>
    <row r="38" spans="1:8" ht="12.75">
      <c r="A38" s="55" t="s">
        <v>126</v>
      </c>
      <c r="B38" s="44">
        <v>20201</v>
      </c>
      <c r="C38" s="45">
        <v>84009</v>
      </c>
      <c r="D38" s="45">
        <v>42004.8</v>
      </c>
      <c r="E38" s="45">
        <f t="shared" si="1"/>
        <v>50.000357104595935</v>
      </c>
      <c r="F38" s="45">
        <v>33845.4</v>
      </c>
      <c r="G38" s="45">
        <f t="shared" si="3"/>
        <v>8159.4000000000015</v>
      </c>
      <c r="H38" s="60">
        <f t="shared" si="2"/>
        <v>124.10785512950062</v>
      </c>
    </row>
    <row r="39" spans="1:8" ht="12.75">
      <c r="A39" s="55" t="s">
        <v>127</v>
      </c>
      <c r="B39" s="44">
        <v>20201</v>
      </c>
      <c r="C39" s="45">
        <v>41278</v>
      </c>
      <c r="D39" s="45">
        <v>21983.7</v>
      </c>
      <c r="E39" s="45">
        <f t="shared" si="1"/>
        <v>53.257667522651296</v>
      </c>
      <c r="F39" s="45">
        <v>18882</v>
      </c>
      <c r="G39" s="45">
        <f t="shared" si="3"/>
        <v>3101.7000000000007</v>
      </c>
      <c r="H39" s="60">
        <f t="shared" si="2"/>
        <v>116.42675564029234</v>
      </c>
    </row>
    <row r="40" spans="1:8" ht="12.75">
      <c r="A40" s="43" t="s">
        <v>102</v>
      </c>
      <c r="B40" s="44">
        <v>20202</v>
      </c>
      <c r="C40" s="45">
        <v>39620.2</v>
      </c>
      <c r="D40" s="45">
        <v>25290.5</v>
      </c>
      <c r="E40" s="45">
        <f t="shared" si="1"/>
        <v>63.83233804978269</v>
      </c>
      <c r="F40" s="45">
        <v>20857.1</v>
      </c>
      <c r="G40" s="45">
        <f t="shared" si="3"/>
        <v>4433.4000000000015</v>
      </c>
      <c r="H40" s="60">
        <f t="shared" si="2"/>
        <v>121.25607107411864</v>
      </c>
    </row>
    <row r="41" spans="1:8" ht="12.75">
      <c r="A41" s="43" t="s">
        <v>103</v>
      </c>
      <c r="B41" s="44">
        <v>20203</v>
      </c>
      <c r="C41" s="45">
        <v>471833.5</v>
      </c>
      <c r="D41" s="45">
        <v>278217.1</v>
      </c>
      <c r="E41" s="45">
        <f t="shared" si="1"/>
        <v>58.96510103670044</v>
      </c>
      <c r="F41" s="45">
        <v>253882.7</v>
      </c>
      <c r="G41" s="45">
        <f t="shared" si="3"/>
        <v>24334.399999999965</v>
      </c>
      <c r="H41" s="60">
        <f t="shared" si="2"/>
        <v>109.58489885289544</v>
      </c>
    </row>
    <row r="42" spans="1:8" ht="12.75">
      <c r="A42" s="43" t="s">
        <v>104</v>
      </c>
      <c r="B42" s="44">
        <v>20204</v>
      </c>
      <c r="C42" s="45">
        <v>154.2</v>
      </c>
      <c r="D42" s="45">
        <v>106.3</v>
      </c>
      <c r="E42" s="45">
        <f t="shared" si="1"/>
        <v>68.93644617380026</v>
      </c>
      <c r="F42" s="45">
        <v>2708.2</v>
      </c>
      <c r="G42" s="45">
        <f t="shared" si="3"/>
        <v>-2601.8999999999996</v>
      </c>
      <c r="H42" s="60">
        <f t="shared" si="2"/>
        <v>3.925116313418507</v>
      </c>
    </row>
    <row r="43" spans="1:8" ht="25.5">
      <c r="A43" s="43" t="s">
        <v>119</v>
      </c>
      <c r="B43" s="44">
        <v>21800</v>
      </c>
      <c r="C43" s="45">
        <v>0</v>
      </c>
      <c r="D43" s="45">
        <v>1908.6</v>
      </c>
      <c r="E43" s="60" t="s">
        <v>116</v>
      </c>
      <c r="F43" s="45">
        <v>5508</v>
      </c>
      <c r="G43" s="45">
        <f t="shared" si="3"/>
        <v>-3599.4</v>
      </c>
      <c r="H43" s="60">
        <f t="shared" si="2"/>
        <v>34.651416122004356</v>
      </c>
    </row>
    <row r="44" spans="1:8" ht="26.25" customHeight="1">
      <c r="A44" s="43" t="s">
        <v>120</v>
      </c>
      <c r="B44" s="44">
        <v>21900</v>
      </c>
      <c r="C44" s="45">
        <v>0</v>
      </c>
      <c r="D44" s="45">
        <v>-1616.9</v>
      </c>
      <c r="E44" s="60" t="s">
        <v>116</v>
      </c>
      <c r="F44" s="45">
        <v>-5461.1</v>
      </c>
      <c r="G44" s="45">
        <f t="shared" si="3"/>
        <v>3844.2000000000003</v>
      </c>
      <c r="H44" s="60">
        <f t="shared" si="2"/>
        <v>29.60758821482851</v>
      </c>
    </row>
    <row r="45" spans="1:8" ht="14.25">
      <c r="A45" s="56" t="s">
        <v>105</v>
      </c>
      <c r="B45" s="57">
        <v>85000</v>
      </c>
      <c r="C45" s="58">
        <f>C35+C3</f>
        <v>946322.4999999999</v>
      </c>
      <c r="D45" s="58">
        <f>D35+D3</f>
        <v>524980.2</v>
      </c>
      <c r="E45" s="58">
        <f t="shared" si="1"/>
        <v>55.47582351682434</v>
      </c>
      <c r="F45" s="58">
        <f>F35+F3</f>
        <v>473844.80000000005</v>
      </c>
      <c r="G45" s="63">
        <f>D45-F45</f>
        <v>51135.39999999991</v>
      </c>
      <c r="H45" s="65">
        <f t="shared" si="2"/>
        <v>110.79159252143316</v>
      </c>
    </row>
    <row r="46" spans="1:8" ht="12.75">
      <c r="A46" s="28" t="s">
        <v>2</v>
      </c>
      <c r="B46" s="29"/>
      <c r="C46" s="30"/>
      <c r="D46" s="30"/>
      <c r="E46" s="30"/>
      <c r="F46" s="30"/>
      <c r="G46" s="32"/>
      <c r="H46" s="31"/>
    </row>
    <row r="47" spans="1:8" ht="12.75">
      <c r="A47" s="20" t="s">
        <v>3</v>
      </c>
      <c r="B47" s="21" t="s">
        <v>4</v>
      </c>
      <c r="C47" s="22">
        <f>SUM(C48:C55)</f>
        <v>74100.59999999999</v>
      </c>
      <c r="D47" s="22">
        <f>SUM(D48:D55)</f>
        <v>30478.6</v>
      </c>
      <c r="E47" s="22">
        <f>D47/C47*100</f>
        <v>41.13138085251672</v>
      </c>
      <c r="F47" s="22">
        <f>SUM(F48:F55)</f>
        <v>30746.899999999998</v>
      </c>
      <c r="G47" s="22">
        <f>SUM(G48:G55)</f>
        <v>-268.30000000000126</v>
      </c>
      <c r="H47" s="22">
        <f>D47/F47*100</f>
        <v>99.12739170452957</v>
      </c>
    </row>
    <row r="48" spans="1:8" ht="42" customHeight="1">
      <c r="A48" s="15" t="s">
        <v>107</v>
      </c>
      <c r="B48" s="16" t="s">
        <v>108</v>
      </c>
      <c r="C48" s="17">
        <v>2198.1</v>
      </c>
      <c r="D48" s="17">
        <v>762.2</v>
      </c>
      <c r="E48" s="17">
        <f>D48/C48*100</f>
        <v>34.675401483099044</v>
      </c>
      <c r="F48" s="17">
        <v>1100.2</v>
      </c>
      <c r="G48" s="17">
        <f>SUM(D48-F48)</f>
        <v>-338</v>
      </c>
      <c r="H48" s="17">
        <f>D48/F48*100</f>
        <v>69.27831303399383</v>
      </c>
    </row>
    <row r="49" spans="1:8" ht="51">
      <c r="A49" s="15" t="s">
        <v>5</v>
      </c>
      <c r="B49" s="18" t="s">
        <v>6</v>
      </c>
      <c r="C49" s="17">
        <v>4617.4</v>
      </c>
      <c r="D49" s="17">
        <v>1832.5</v>
      </c>
      <c r="E49" s="17">
        <f aca="true" t="shared" si="4" ref="E49:E60">D49/C49*100</f>
        <v>39.6868367479534</v>
      </c>
      <c r="F49" s="17">
        <v>2683.2</v>
      </c>
      <c r="G49" s="17">
        <f aca="true" t="shared" si="5" ref="G49:G55">SUM(D49-F49)</f>
        <v>-850.6999999999998</v>
      </c>
      <c r="H49" s="17">
        <f aca="true" t="shared" si="6" ref="H49:H59">D49/F49*100</f>
        <v>68.29531902206321</v>
      </c>
    </row>
    <row r="50" spans="1:8" ht="51">
      <c r="A50" s="15" t="s">
        <v>7</v>
      </c>
      <c r="B50" s="18" t="s">
        <v>8</v>
      </c>
      <c r="C50" s="17">
        <v>32347.4</v>
      </c>
      <c r="D50" s="17">
        <v>14939.9</v>
      </c>
      <c r="E50" s="17">
        <f>D50/C50*100</f>
        <v>46.18578309230417</v>
      </c>
      <c r="F50" s="17">
        <v>14061.2</v>
      </c>
      <c r="G50" s="17">
        <f>SUM(D50-F50)</f>
        <v>878.6999999999989</v>
      </c>
      <c r="H50" s="17">
        <f t="shared" si="6"/>
        <v>106.24911102893067</v>
      </c>
    </row>
    <row r="51" spans="1:8" ht="12.75">
      <c r="A51" s="15" t="s">
        <v>62</v>
      </c>
      <c r="B51" s="16" t="s">
        <v>63</v>
      </c>
      <c r="C51" s="17">
        <v>1.1</v>
      </c>
      <c r="D51" s="17">
        <v>0</v>
      </c>
      <c r="E51" s="17">
        <f>D51/C51*100</f>
        <v>0</v>
      </c>
      <c r="F51" s="17">
        <v>52.9</v>
      </c>
      <c r="G51" s="17">
        <f t="shared" si="5"/>
        <v>-52.9</v>
      </c>
      <c r="H51" s="35">
        <f t="shared" si="6"/>
        <v>0</v>
      </c>
    </row>
    <row r="52" spans="1:8" ht="38.25">
      <c r="A52" s="15" t="s">
        <v>9</v>
      </c>
      <c r="B52" s="18" t="s">
        <v>10</v>
      </c>
      <c r="C52" s="17">
        <v>12069.2</v>
      </c>
      <c r="D52" s="17">
        <v>5660.1</v>
      </c>
      <c r="E52" s="17">
        <f t="shared" si="4"/>
        <v>46.897060285685875</v>
      </c>
      <c r="F52" s="17">
        <v>5012.6</v>
      </c>
      <c r="G52" s="17">
        <f t="shared" si="5"/>
        <v>647.5</v>
      </c>
      <c r="H52" s="17">
        <f t="shared" si="6"/>
        <v>112.91744803096198</v>
      </c>
    </row>
    <row r="53" spans="1:8" s="33" customFormat="1" ht="12.75">
      <c r="A53" s="34" t="s">
        <v>142</v>
      </c>
      <c r="B53" s="36" t="s">
        <v>141</v>
      </c>
      <c r="C53" s="35">
        <v>0</v>
      </c>
      <c r="D53" s="35">
        <v>0</v>
      </c>
      <c r="E53" s="35" t="s">
        <v>116</v>
      </c>
      <c r="F53" s="35">
        <v>502.3</v>
      </c>
      <c r="G53" s="35">
        <f t="shared" si="5"/>
        <v>-502.3</v>
      </c>
      <c r="H53" s="35">
        <f t="shared" si="6"/>
        <v>0</v>
      </c>
    </row>
    <row r="54" spans="1:8" ht="12.75">
      <c r="A54" s="15" t="s">
        <v>11</v>
      </c>
      <c r="B54" s="18" t="s">
        <v>46</v>
      </c>
      <c r="C54" s="17">
        <v>1597.1</v>
      </c>
      <c r="D54" s="17">
        <v>0</v>
      </c>
      <c r="E54" s="17">
        <f t="shared" si="4"/>
        <v>0</v>
      </c>
      <c r="F54" s="17">
        <v>0</v>
      </c>
      <c r="G54" s="17">
        <f t="shared" si="5"/>
        <v>0</v>
      </c>
      <c r="H54" s="35" t="s">
        <v>116</v>
      </c>
    </row>
    <row r="55" spans="1:8" ht="12.75">
      <c r="A55" s="15" t="s">
        <v>12</v>
      </c>
      <c r="B55" s="18" t="s">
        <v>48</v>
      </c>
      <c r="C55" s="17">
        <v>21270.3</v>
      </c>
      <c r="D55" s="17">
        <v>7283.9</v>
      </c>
      <c r="E55" s="17">
        <f t="shared" si="4"/>
        <v>34.244462936582934</v>
      </c>
      <c r="F55" s="17">
        <v>7334.5</v>
      </c>
      <c r="G55" s="17">
        <f t="shared" si="5"/>
        <v>-50.600000000000364</v>
      </c>
      <c r="H55" s="17">
        <f t="shared" si="6"/>
        <v>99.31010975526621</v>
      </c>
    </row>
    <row r="56" spans="1:8" ht="12.75">
      <c r="A56" s="20" t="s">
        <v>72</v>
      </c>
      <c r="B56" s="23" t="s">
        <v>69</v>
      </c>
      <c r="C56" s="22">
        <f>SUM(C57:C57)</f>
        <v>105</v>
      </c>
      <c r="D56" s="22">
        <f>SUM(D57:D57)</f>
        <v>0</v>
      </c>
      <c r="E56" s="22">
        <f>D56/C56*100</f>
        <v>0</v>
      </c>
      <c r="F56" s="22">
        <f>SUM(F57:F57)</f>
        <v>0</v>
      </c>
      <c r="G56" s="22">
        <f>SUM(G57:G57)</f>
        <v>0</v>
      </c>
      <c r="H56" s="22" t="s">
        <v>116</v>
      </c>
    </row>
    <row r="57" spans="1:8" ht="12.75">
      <c r="A57" s="15" t="s">
        <v>71</v>
      </c>
      <c r="B57" s="16" t="s">
        <v>70</v>
      </c>
      <c r="C57" s="17">
        <v>105</v>
      </c>
      <c r="D57" s="17">
        <v>0</v>
      </c>
      <c r="E57" s="17">
        <f>D57/C57*100</f>
        <v>0</v>
      </c>
      <c r="F57" s="17">
        <v>0</v>
      </c>
      <c r="G57" s="17">
        <f>SUM(D57-F57)</f>
        <v>0</v>
      </c>
      <c r="H57" s="35" t="s">
        <v>116</v>
      </c>
    </row>
    <row r="58" spans="1:8" ht="25.5">
      <c r="A58" s="20" t="s">
        <v>13</v>
      </c>
      <c r="B58" s="21" t="s">
        <v>14</v>
      </c>
      <c r="C58" s="22">
        <f>SUM(C59:C59)</f>
        <v>200</v>
      </c>
      <c r="D58" s="22">
        <f>SUM(D59:D59)</f>
        <v>0</v>
      </c>
      <c r="E58" s="22">
        <f t="shared" si="4"/>
        <v>0</v>
      </c>
      <c r="F58" s="22">
        <f>SUM(F59:F59)</f>
        <v>43.6</v>
      </c>
      <c r="G58" s="22">
        <f>SUM(G59:G59)</f>
        <v>-43.6</v>
      </c>
      <c r="H58" s="22">
        <v>0</v>
      </c>
    </row>
    <row r="59" spans="1:8" ht="12.75">
      <c r="A59" s="15" t="s">
        <v>123</v>
      </c>
      <c r="B59" s="16" t="s">
        <v>130</v>
      </c>
      <c r="C59" s="17">
        <v>200</v>
      </c>
      <c r="D59" s="17">
        <v>0</v>
      </c>
      <c r="E59" s="17">
        <f t="shared" si="4"/>
        <v>0</v>
      </c>
      <c r="F59" s="17">
        <v>43.6</v>
      </c>
      <c r="G59" s="17">
        <f>SUM(D59-F59)</f>
        <v>-43.6</v>
      </c>
      <c r="H59" s="35">
        <f t="shared" si="6"/>
        <v>0</v>
      </c>
    </row>
    <row r="60" spans="1:8" ht="12.75">
      <c r="A60" s="20" t="s">
        <v>15</v>
      </c>
      <c r="B60" s="21" t="s">
        <v>16</v>
      </c>
      <c r="C60" s="22">
        <f>SUM(C61:C64)</f>
        <v>26183.800000000003</v>
      </c>
      <c r="D60" s="22">
        <f>SUM(D61:D64)</f>
        <v>4173.2</v>
      </c>
      <c r="E60" s="22">
        <f t="shared" si="4"/>
        <v>15.938099129996408</v>
      </c>
      <c r="F60" s="22">
        <f>SUM(F61:F64)</f>
        <v>2475</v>
      </c>
      <c r="G60" s="22">
        <f>SUM(G61:G64)</f>
        <v>1698.1999999999998</v>
      </c>
      <c r="H60" s="22">
        <f>D60/F60*100</f>
        <v>168.61414141414141</v>
      </c>
    </row>
    <row r="61" spans="1:8" ht="12.75">
      <c r="A61" s="15" t="s">
        <v>109</v>
      </c>
      <c r="B61" s="16" t="s">
        <v>110</v>
      </c>
      <c r="C61" s="17">
        <v>150</v>
      </c>
      <c r="D61" s="17">
        <v>0</v>
      </c>
      <c r="E61" s="17">
        <f>D61/C61*100</f>
        <v>0</v>
      </c>
      <c r="F61" s="17">
        <v>0</v>
      </c>
      <c r="G61" s="17">
        <f>SUM(D61-F61)</f>
        <v>0</v>
      </c>
      <c r="H61" s="35" t="s">
        <v>116</v>
      </c>
    </row>
    <row r="62" spans="1:8" ht="12.75">
      <c r="A62" s="15" t="s">
        <v>17</v>
      </c>
      <c r="B62" s="18" t="s">
        <v>18</v>
      </c>
      <c r="C62" s="17">
        <v>5049.4</v>
      </c>
      <c r="D62" s="17">
        <v>2770.1</v>
      </c>
      <c r="E62" s="17">
        <f>D62/C62*100</f>
        <v>54.85998336436012</v>
      </c>
      <c r="F62" s="17">
        <v>1581.7</v>
      </c>
      <c r="G62" s="17">
        <f>SUM(D62-F62)</f>
        <v>1188.3999999999999</v>
      </c>
      <c r="H62" s="17">
        <f aca="true" t="shared" si="7" ref="H62:H93">D62/F62*100</f>
        <v>175.13434911803753</v>
      </c>
    </row>
    <row r="63" spans="1:8" ht="12.75">
      <c r="A63" s="15" t="s">
        <v>106</v>
      </c>
      <c r="B63" s="18" t="s">
        <v>47</v>
      </c>
      <c r="C63" s="17">
        <v>19136.5</v>
      </c>
      <c r="D63" s="17">
        <v>1357.6</v>
      </c>
      <c r="E63" s="17">
        <f aca="true" t="shared" si="8" ref="E63:E93">D63/C63*100</f>
        <v>7.094296240169309</v>
      </c>
      <c r="F63" s="17">
        <v>893.3</v>
      </c>
      <c r="G63" s="17">
        <f>SUM(D63-F63)</f>
        <v>464.29999999999995</v>
      </c>
      <c r="H63" s="17">
        <f t="shared" si="7"/>
        <v>151.97581999328332</v>
      </c>
    </row>
    <row r="64" spans="1:8" ht="14.25" customHeight="1">
      <c r="A64" s="15" t="s">
        <v>19</v>
      </c>
      <c r="B64" s="18" t="s">
        <v>20</v>
      </c>
      <c r="C64" s="17">
        <v>1847.9</v>
      </c>
      <c r="D64" s="17">
        <v>45.5</v>
      </c>
      <c r="E64" s="17">
        <f t="shared" si="8"/>
        <v>2.4622544509984303</v>
      </c>
      <c r="F64" s="17">
        <v>0</v>
      </c>
      <c r="G64" s="17">
        <f>SUM(D64-F64)</f>
        <v>45.5</v>
      </c>
      <c r="H64" s="35" t="s">
        <v>116</v>
      </c>
    </row>
    <row r="65" spans="1:8" ht="12.75">
      <c r="A65" s="20" t="s">
        <v>21</v>
      </c>
      <c r="B65" s="21" t="s">
        <v>22</v>
      </c>
      <c r="C65" s="22">
        <f>SUM(C66:C67)</f>
        <v>12087.199999999999</v>
      </c>
      <c r="D65" s="22">
        <f>SUM(D66:D67)</f>
        <v>5464.4</v>
      </c>
      <c r="E65" s="22">
        <f>D65/C65*100</f>
        <v>45.20815408034946</v>
      </c>
      <c r="F65" s="22">
        <f>SUM(F66:F67)</f>
        <v>4344.6</v>
      </c>
      <c r="G65" s="22">
        <f>SUM(G66:G67)</f>
        <v>1119.7999999999995</v>
      </c>
      <c r="H65" s="22">
        <f t="shared" si="7"/>
        <v>125.77452469732539</v>
      </c>
    </row>
    <row r="66" spans="1:8" ht="12.75">
      <c r="A66" s="15" t="s">
        <v>60</v>
      </c>
      <c r="B66" s="16" t="s">
        <v>59</v>
      </c>
      <c r="C66" s="17">
        <v>737.9</v>
      </c>
      <c r="D66" s="17">
        <v>535.7</v>
      </c>
      <c r="E66" s="17">
        <f t="shared" si="8"/>
        <v>72.59791299634098</v>
      </c>
      <c r="F66" s="17">
        <v>124.5</v>
      </c>
      <c r="G66" s="17">
        <f>SUM(D66-F66)</f>
        <v>411.20000000000005</v>
      </c>
      <c r="H66" s="17">
        <f t="shared" si="7"/>
        <v>430.281124497992</v>
      </c>
    </row>
    <row r="67" spans="1:8" ht="25.5">
      <c r="A67" s="15" t="s">
        <v>74</v>
      </c>
      <c r="B67" s="16" t="s">
        <v>64</v>
      </c>
      <c r="C67" s="17">
        <v>11349.3</v>
      </c>
      <c r="D67" s="17">
        <v>4928.7</v>
      </c>
      <c r="E67" s="17">
        <f t="shared" si="8"/>
        <v>43.427347942163834</v>
      </c>
      <c r="F67" s="17">
        <v>4220.1</v>
      </c>
      <c r="G67" s="17">
        <f>SUM(D67-F67)</f>
        <v>708.5999999999995</v>
      </c>
      <c r="H67" s="17">
        <f t="shared" si="7"/>
        <v>116.79107130162791</v>
      </c>
    </row>
    <row r="68" spans="1:8" ht="12.75">
      <c r="A68" s="20" t="s">
        <v>65</v>
      </c>
      <c r="B68" s="23" t="s">
        <v>66</v>
      </c>
      <c r="C68" s="22">
        <f>SUM(C69:C70)</f>
        <v>1498</v>
      </c>
      <c r="D68" s="22">
        <f>SUM(D69:D70)</f>
        <v>0</v>
      </c>
      <c r="E68" s="22">
        <f>D68/C68*100</f>
        <v>0</v>
      </c>
      <c r="F68" s="22">
        <f>SUM(F69:F70)</f>
        <v>0</v>
      </c>
      <c r="G68" s="22">
        <f>SUM(G69:G69)</f>
        <v>0</v>
      </c>
      <c r="H68" s="22" t="s">
        <v>116</v>
      </c>
    </row>
    <row r="69" spans="1:8" ht="12.75">
      <c r="A69" s="15" t="s">
        <v>68</v>
      </c>
      <c r="B69" s="16" t="s">
        <v>67</v>
      </c>
      <c r="C69" s="17">
        <v>161.2</v>
      </c>
      <c r="D69" s="17">
        <v>0</v>
      </c>
      <c r="E69" s="17">
        <f>D69/C69*100</f>
        <v>0</v>
      </c>
      <c r="F69" s="17">
        <v>0</v>
      </c>
      <c r="G69" s="17">
        <f>SUM(D69-F69)</f>
        <v>0</v>
      </c>
      <c r="H69" s="35" t="s">
        <v>116</v>
      </c>
    </row>
    <row r="70" spans="1:8" ht="25.5">
      <c r="A70" s="15" t="s">
        <v>132</v>
      </c>
      <c r="B70" s="16" t="s">
        <v>131</v>
      </c>
      <c r="C70" s="17">
        <v>1336.8</v>
      </c>
      <c r="D70" s="17">
        <v>0</v>
      </c>
      <c r="E70" s="17">
        <f>D70/C70*100</f>
        <v>0</v>
      </c>
      <c r="F70" s="17">
        <v>0</v>
      </c>
      <c r="G70" s="17">
        <f>SUM(D70-F70)</f>
        <v>0</v>
      </c>
      <c r="H70" s="35" t="s">
        <v>116</v>
      </c>
    </row>
    <row r="71" spans="1:8" ht="12.75">
      <c r="A71" s="20" t="s">
        <v>23</v>
      </c>
      <c r="B71" s="21" t="s">
        <v>24</v>
      </c>
      <c r="C71" s="22">
        <f>SUM(C72:C76)</f>
        <v>655995.4</v>
      </c>
      <c r="D71" s="22">
        <f>SUM(D72:D76)</f>
        <v>341049.2</v>
      </c>
      <c r="E71" s="22">
        <f t="shared" si="8"/>
        <v>51.98957187809549</v>
      </c>
      <c r="F71" s="22">
        <f>SUM(F72:F76)</f>
        <v>321749.69999999995</v>
      </c>
      <c r="G71" s="22">
        <f>SUM(G72:G76)</f>
        <v>19299.499999999996</v>
      </c>
      <c r="H71" s="22">
        <f t="shared" si="7"/>
        <v>105.99829619110758</v>
      </c>
    </row>
    <row r="72" spans="1:8" ht="12.75">
      <c r="A72" s="15" t="s">
        <v>25</v>
      </c>
      <c r="B72" s="18" t="s">
        <v>26</v>
      </c>
      <c r="C72" s="17">
        <v>191523.1</v>
      </c>
      <c r="D72" s="17">
        <v>91576.5</v>
      </c>
      <c r="E72" s="17">
        <f t="shared" si="8"/>
        <v>47.81485888647374</v>
      </c>
      <c r="F72" s="17">
        <v>86514.3</v>
      </c>
      <c r="G72" s="17">
        <f>SUM(D72-F72)</f>
        <v>5062.199999999997</v>
      </c>
      <c r="H72" s="17">
        <f t="shared" si="7"/>
        <v>105.85128701266726</v>
      </c>
    </row>
    <row r="73" spans="1:8" ht="12.75">
      <c r="A73" s="15" t="s">
        <v>27</v>
      </c>
      <c r="B73" s="18" t="s">
        <v>28</v>
      </c>
      <c r="C73" s="17">
        <v>408032.9</v>
      </c>
      <c r="D73" s="17">
        <v>217816.8</v>
      </c>
      <c r="E73" s="17">
        <f t="shared" si="8"/>
        <v>53.38216599690858</v>
      </c>
      <c r="F73" s="17">
        <v>200803.8</v>
      </c>
      <c r="G73" s="17">
        <f>SUM(D73-F73)</f>
        <v>17013</v>
      </c>
      <c r="H73" s="17">
        <f t="shared" si="7"/>
        <v>108.47244922655845</v>
      </c>
    </row>
    <row r="74" spans="1:8" ht="25.5" customHeight="1">
      <c r="A74" s="15" t="s">
        <v>111</v>
      </c>
      <c r="B74" s="16" t="s">
        <v>112</v>
      </c>
      <c r="C74" s="17">
        <v>39938.3</v>
      </c>
      <c r="D74" s="17">
        <v>22977.8</v>
      </c>
      <c r="E74" s="17">
        <f t="shared" si="8"/>
        <v>57.533245030459476</v>
      </c>
      <c r="F74" s="17">
        <v>27198.2</v>
      </c>
      <c r="G74" s="17">
        <f>SUM(D74-F74)</f>
        <v>-4220.4000000000015</v>
      </c>
      <c r="H74" s="17">
        <f t="shared" si="7"/>
        <v>84.48279665566103</v>
      </c>
    </row>
    <row r="75" spans="1:8" ht="12.75">
      <c r="A75" s="19" t="s">
        <v>113</v>
      </c>
      <c r="B75" s="16" t="s">
        <v>29</v>
      </c>
      <c r="C75" s="17">
        <v>101</v>
      </c>
      <c r="D75" s="17">
        <v>55.7</v>
      </c>
      <c r="E75" s="17">
        <f t="shared" si="8"/>
        <v>55.14851485148515</v>
      </c>
      <c r="F75" s="17">
        <v>1029.3</v>
      </c>
      <c r="G75" s="17">
        <f>SUM(D75-F75)</f>
        <v>-973.5999999999999</v>
      </c>
      <c r="H75" s="35">
        <f t="shared" si="7"/>
        <v>5.411444671135724</v>
      </c>
    </row>
    <row r="76" spans="1:8" ht="12.75">
      <c r="A76" s="15" t="s">
        <v>30</v>
      </c>
      <c r="B76" s="16" t="s">
        <v>31</v>
      </c>
      <c r="C76" s="17">
        <v>16400.1</v>
      </c>
      <c r="D76" s="17">
        <v>8622.4</v>
      </c>
      <c r="E76" s="17">
        <f t="shared" si="8"/>
        <v>52.57528917506601</v>
      </c>
      <c r="F76" s="17">
        <v>6204.1</v>
      </c>
      <c r="G76" s="17">
        <f>SUM(D76-F76)</f>
        <v>2418.2999999999993</v>
      </c>
      <c r="H76" s="17">
        <f t="shared" si="7"/>
        <v>138.97906223303943</v>
      </c>
    </row>
    <row r="77" spans="1:8" ht="12.75">
      <c r="A77" s="20" t="s">
        <v>49</v>
      </c>
      <c r="B77" s="21" t="s">
        <v>32</v>
      </c>
      <c r="C77" s="22">
        <f>SUM(C78:C79)</f>
        <v>89772.6</v>
      </c>
      <c r="D77" s="22">
        <f>SUM(D78:D79)</f>
        <v>53269.6</v>
      </c>
      <c r="E77" s="22">
        <f t="shared" si="8"/>
        <v>59.33837273288286</v>
      </c>
      <c r="F77" s="22">
        <f>SUM(F78:F79)</f>
        <v>35381.7</v>
      </c>
      <c r="G77" s="22">
        <f>SUM(G78:G79)</f>
        <v>17887.9</v>
      </c>
      <c r="H77" s="22">
        <f t="shared" si="7"/>
        <v>150.5569263206686</v>
      </c>
    </row>
    <row r="78" spans="1:8" ht="12.75">
      <c r="A78" s="15" t="s">
        <v>33</v>
      </c>
      <c r="B78" s="18" t="s">
        <v>34</v>
      </c>
      <c r="C78" s="17">
        <v>71867.1</v>
      </c>
      <c r="D78" s="17">
        <v>44307.1</v>
      </c>
      <c r="E78" s="17">
        <f t="shared" si="8"/>
        <v>61.65143716665901</v>
      </c>
      <c r="F78" s="17">
        <v>27612.6</v>
      </c>
      <c r="G78" s="17">
        <f>SUM(D78-F78)</f>
        <v>16694.5</v>
      </c>
      <c r="H78" s="17">
        <f t="shared" si="7"/>
        <v>160.4597176651239</v>
      </c>
    </row>
    <row r="79" spans="1:8" ht="29.25" customHeight="1">
      <c r="A79" s="15" t="s">
        <v>50</v>
      </c>
      <c r="B79" s="18" t="s">
        <v>35</v>
      </c>
      <c r="C79" s="17">
        <v>17905.5</v>
      </c>
      <c r="D79" s="17">
        <v>8962.5</v>
      </c>
      <c r="E79" s="17">
        <f t="shared" si="8"/>
        <v>50.05445254251487</v>
      </c>
      <c r="F79" s="17">
        <v>7769.1</v>
      </c>
      <c r="G79" s="17">
        <f>SUM(D79-F79)</f>
        <v>1193.3999999999996</v>
      </c>
      <c r="H79" s="17">
        <f t="shared" si="7"/>
        <v>115.36085260841023</v>
      </c>
    </row>
    <row r="80" spans="1:8" ht="12.75">
      <c r="A80" s="20" t="s">
        <v>36</v>
      </c>
      <c r="B80" s="21" t="s">
        <v>37</v>
      </c>
      <c r="C80" s="22">
        <f>SUM(C81:C84)</f>
        <v>57796.100000000006</v>
      </c>
      <c r="D80" s="22">
        <f>SUM(D81:D84)</f>
        <v>22222.100000000002</v>
      </c>
      <c r="E80" s="22">
        <f t="shared" si="8"/>
        <v>38.44913411112515</v>
      </c>
      <c r="F80" s="22">
        <f>SUM(F81:F84)</f>
        <v>21962.699999999997</v>
      </c>
      <c r="G80" s="22">
        <f>SUM(G81:G84)</f>
        <v>259.4000000000008</v>
      </c>
      <c r="H80" s="22">
        <f t="shared" si="7"/>
        <v>101.18109339926332</v>
      </c>
    </row>
    <row r="81" spans="1:8" ht="12.75">
      <c r="A81" s="15" t="s">
        <v>38</v>
      </c>
      <c r="B81" s="16">
        <v>1001</v>
      </c>
      <c r="C81" s="17">
        <v>5404.2</v>
      </c>
      <c r="D81" s="17">
        <v>2921.8</v>
      </c>
      <c r="E81" s="17">
        <f t="shared" si="8"/>
        <v>54.06535657451612</v>
      </c>
      <c r="F81" s="17">
        <v>2418.9</v>
      </c>
      <c r="G81" s="17">
        <f>SUM(D81-F81)</f>
        <v>502.9000000000001</v>
      </c>
      <c r="H81" s="17">
        <f t="shared" si="7"/>
        <v>120.7904419364174</v>
      </c>
    </row>
    <row r="82" spans="1:8" ht="12.75">
      <c r="A82" s="15" t="s">
        <v>39</v>
      </c>
      <c r="B82" s="16" t="s">
        <v>40</v>
      </c>
      <c r="C82" s="17">
        <v>3878.2</v>
      </c>
      <c r="D82" s="17">
        <v>1915.9</v>
      </c>
      <c r="E82" s="17">
        <f t="shared" si="8"/>
        <v>49.401784332937964</v>
      </c>
      <c r="F82" s="17">
        <v>1952.2</v>
      </c>
      <c r="G82" s="17">
        <f>SUM(D82-F82)</f>
        <v>-36.299999999999955</v>
      </c>
      <c r="H82" s="17">
        <f t="shared" si="7"/>
        <v>98.14055936891712</v>
      </c>
    </row>
    <row r="83" spans="1:8" ht="15.75" customHeight="1">
      <c r="A83" s="15" t="s">
        <v>41</v>
      </c>
      <c r="B83" s="16">
        <v>1004</v>
      </c>
      <c r="C83" s="17">
        <v>43130.8</v>
      </c>
      <c r="D83" s="17">
        <v>15299.7</v>
      </c>
      <c r="E83" s="17">
        <f t="shared" si="8"/>
        <v>35.47279438359595</v>
      </c>
      <c r="F83" s="17">
        <v>15737</v>
      </c>
      <c r="G83" s="17">
        <f>SUM(D83-F83)</f>
        <v>-437.2999999999993</v>
      </c>
      <c r="H83" s="17">
        <f t="shared" si="7"/>
        <v>97.22119844951389</v>
      </c>
    </row>
    <row r="84" spans="1:8" ht="14.25" customHeight="1">
      <c r="A84" s="15" t="s">
        <v>42</v>
      </c>
      <c r="B84" s="16">
        <v>1006</v>
      </c>
      <c r="C84" s="17">
        <v>5382.9</v>
      </c>
      <c r="D84" s="17">
        <v>2084.7</v>
      </c>
      <c r="E84" s="17">
        <f t="shared" si="8"/>
        <v>38.72819483921307</v>
      </c>
      <c r="F84" s="17">
        <v>1854.6</v>
      </c>
      <c r="G84" s="17">
        <f>SUM(D84-F84)</f>
        <v>230.0999999999999</v>
      </c>
      <c r="H84" s="17">
        <f t="shared" si="7"/>
        <v>112.40698802976384</v>
      </c>
    </row>
    <row r="85" spans="1:8" ht="12.75">
      <c r="A85" s="20" t="s">
        <v>51</v>
      </c>
      <c r="B85" s="21" t="s">
        <v>43</v>
      </c>
      <c r="C85" s="22">
        <f>SUM(C86:C88)</f>
        <v>53066.50000000001</v>
      </c>
      <c r="D85" s="22">
        <f>SUM(D86:D88)</f>
        <v>30019.2</v>
      </c>
      <c r="E85" s="22">
        <f t="shared" si="8"/>
        <v>56.56902188763156</v>
      </c>
      <c r="F85" s="22">
        <f>SUM(F86:F88)</f>
        <v>27551.2</v>
      </c>
      <c r="G85" s="22">
        <f>SUM(G86:G88)</f>
        <v>2467.999999999999</v>
      </c>
      <c r="H85" s="22">
        <f t="shared" si="7"/>
        <v>108.95786753390051</v>
      </c>
    </row>
    <row r="86" spans="1:8" ht="12.75">
      <c r="A86" s="15" t="s">
        <v>52</v>
      </c>
      <c r="B86" s="18" t="s">
        <v>44</v>
      </c>
      <c r="C86" s="17">
        <v>50914.3</v>
      </c>
      <c r="D86" s="17">
        <v>29290</v>
      </c>
      <c r="E86" s="17">
        <f t="shared" si="8"/>
        <v>57.528042219965705</v>
      </c>
      <c r="F86" s="17">
        <v>26880.7</v>
      </c>
      <c r="G86" s="17">
        <f>SUM(D86-F86)</f>
        <v>2409.2999999999993</v>
      </c>
      <c r="H86" s="17">
        <f t="shared" si="7"/>
        <v>108.9629362330594</v>
      </c>
    </row>
    <row r="87" spans="1:8" ht="12.75">
      <c r="A87" s="15" t="s">
        <v>133</v>
      </c>
      <c r="B87" s="16">
        <v>1103</v>
      </c>
      <c r="C87" s="17">
        <v>484.9</v>
      </c>
      <c r="D87" s="17">
        <v>0</v>
      </c>
      <c r="E87" s="17">
        <f t="shared" si="8"/>
        <v>0</v>
      </c>
      <c r="F87" s="17">
        <v>0</v>
      </c>
      <c r="G87" s="17">
        <f>SUM(D87-F87)</f>
        <v>0</v>
      </c>
      <c r="H87" s="35" t="s">
        <v>116</v>
      </c>
    </row>
    <row r="88" spans="1:8" ht="12.75">
      <c r="A88" s="15" t="s">
        <v>61</v>
      </c>
      <c r="B88" s="16">
        <v>1105</v>
      </c>
      <c r="C88" s="17">
        <v>1667.3</v>
      </c>
      <c r="D88" s="17">
        <v>729.2</v>
      </c>
      <c r="E88" s="17">
        <f t="shared" si="8"/>
        <v>43.73538055538896</v>
      </c>
      <c r="F88" s="17">
        <v>670.5</v>
      </c>
      <c r="G88" s="17">
        <f>SUM(D88-F88)</f>
        <v>58.700000000000045</v>
      </c>
      <c r="H88" s="17">
        <f t="shared" si="7"/>
        <v>108.75466070096944</v>
      </c>
    </row>
    <row r="89" spans="1:8" ht="37.5" customHeight="1">
      <c r="A89" s="20" t="s">
        <v>121</v>
      </c>
      <c r="B89" s="21" t="s">
        <v>53</v>
      </c>
      <c r="C89" s="22">
        <f>SUM(C90:C90)</f>
        <v>120.6</v>
      </c>
      <c r="D89" s="22">
        <f>SUM(D90:D90)</f>
        <v>0</v>
      </c>
      <c r="E89" s="22">
        <f t="shared" si="8"/>
        <v>0</v>
      </c>
      <c r="F89" s="22">
        <f>SUM(F90:F90)</f>
        <v>3358.3</v>
      </c>
      <c r="G89" s="22">
        <f>SUM(G90:G90)</f>
        <v>-3358.3</v>
      </c>
      <c r="H89" s="22">
        <f t="shared" si="7"/>
        <v>0</v>
      </c>
    </row>
    <row r="90" spans="1:8" ht="35.25" customHeight="1">
      <c r="A90" s="15" t="s">
        <v>122</v>
      </c>
      <c r="B90" s="18" t="s">
        <v>54</v>
      </c>
      <c r="C90" s="17">
        <v>120.6</v>
      </c>
      <c r="D90" s="17">
        <v>0</v>
      </c>
      <c r="E90" s="17">
        <f t="shared" si="8"/>
        <v>0</v>
      </c>
      <c r="F90" s="17">
        <v>3358.3</v>
      </c>
      <c r="G90" s="17">
        <f>SUM(D90-F90)</f>
        <v>-3358.3</v>
      </c>
      <c r="H90" s="35">
        <f t="shared" si="7"/>
        <v>0</v>
      </c>
    </row>
    <row r="91" spans="1:8" ht="38.25">
      <c r="A91" s="20" t="s">
        <v>73</v>
      </c>
      <c r="B91" s="21" t="s">
        <v>55</v>
      </c>
      <c r="C91" s="22">
        <f>SUM(C92:C92)</f>
        <v>15807.8</v>
      </c>
      <c r="D91" s="22">
        <f>SUM(D92:D92)</f>
        <v>7904.4</v>
      </c>
      <c r="E91" s="22">
        <f t="shared" si="8"/>
        <v>50.003162995483244</v>
      </c>
      <c r="F91" s="22">
        <f>SUM(F92:F92)</f>
        <v>7326</v>
      </c>
      <c r="G91" s="22">
        <f>G92</f>
        <v>578.3999999999996</v>
      </c>
      <c r="H91" s="22">
        <f t="shared" si="7"/>
        <v>107.89516789516789</v>
      </c>
    </row>
    <row r="92" spans="1:8" ht="38.25">
      <c r="A92" s="15" t="s">
        <v>56</v>
      </c>
      <c r="B92" s="18" t="s">
        <v>57</v>
      </c>
      <c r="C92" s="17">
        <v>15807.8</v>
      </c>
      <c r="D92" s="17">
        <v>7904.4</v>
      </c>
      <c r="E92" s="17">
        <f t="shared" si="8"/>
        <v>50.003162995483244</v>
      </c>
      <c r="F92" s="17">
        <v>7326</v>
      </c>
      <c r="G92" s="17">
        <f>SUM(D92-F92)</f>
        <v>578.3999999999996</v>
      </c>
      <c r="H92" s="17">
        <f t="shared" si="7"/>
        <v>107.89516789516789</v>
      </c>
    </row>
    <row r="93" spans="1:8" ht="12.75">
      <c r="A93" s="20" t="s">
        <v>45</v>
      </c>
      <c r="B93" s="21"/>
      <c r="C93" s="22">
        <f>SUM(C47+C56+C58+C60+C65+C68+C71+C77+C80+C85+C89+C91)</f>
        <v>986733.6</v>
      </c>
      <c r="D93" s="22">
        <f>SUM(D47+D56+D58+D60+D65+D68+D71+D77+D80+D85+D89+D91)</f>
        <v>494580.7</v>
      </c>
      <c r="E93" s="22">
        <f t="shared" si="8"/>
        <v>50.12302205985486</v>
      </c>
      <c r="F93" s="22">
        <f>SUM(F47+F56+F58+F60+F65+F68+F71+F77+F80+F85+F89+F91)</f>
        <v>454939.69999999995</v>
      </c>
      <c r="G93" s="22">
        <f>SUM(G47+G56+G58+G60+G65+G68+G71+G77+G80+G85+G89+G91)</f>
        <v>39641</v>
      </c>
      <c r="H93" s="22">
        <f t="shared" si="7"/>
        <v>108.71346246546523</v>
      </c>
    </row>
    <row r="94" spans="1:8" ht="25.5">
      <c r="A94" s="24" t="s">
        <v>58</v>
      </c>
      <c r="B94" s="25"/>
      <c r="C94" s="26">
        <v>-16880.7</v>
      </c>
      <c r="D94" s="27">
        <f>D45-D93</f>
        <v>30399.49999999994</v>
      </c>
      <c r="E94" s="26"/>
      <c r="F94" s="26">
        <f>F45-F93</f>
        <v>18905.100000000093</v>
      </c>
      <c r="G94" s="27"/>
      <c r="H94" s="27"/>
    </row>
    <row r="95" spans="1:8" ht="12.75">
      <c r="A95" s="8"/>
      <c r="B95" s="9"/>
      <c r="C95" s="2"/>
      <c r="D95" s="2"/>
      <c r="E95" s="3"/>
      <c r="F95" s="14">
        <v>18905.1</v>
      </c>
      <c r="G95" s="10"/>
      <c r="H95" s="3"/>
    </row>
    <row r="96" spans="1:8" ht="26.25" customHeight="1">
      <c r="A96" s="8"/>
      <c r="B96" s="9"/>
      <c r="C96" s="67"/>
      <c r="D96" s="67"/>
      <c r="E96" s="67"/>
      <c r="F96" s="67"/>
      <c r="G96" s="67"/>
      <c r="H96" s="67"/>
    </row>
    <row r="97" spans="1:8" ht="12.75">
      <c r="A97" s="11"/>
      <c r="B97" s="12"/>
      <c r="C97" s="11"/>
      <c r="D97" s="11"/>
      <c r="E97" s="11"/>
      <c r="F97" s="11"/>
      <c r="G97" s="11"/>
      <c r="H97" s="11"/>
    </row>
  </sheetData>
  <sheetProtection/>
  <mergeCells count="2">
    <mergeCell ref="A1:H1"/>
    <mergeCell ref="C96:H96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2023-07-14T12:21:12Z</cp:lastPrinted>
  <dcterms:created xsi:type="dcterms:W3CDTF">2009-04-28T07:05:16Z</dcterms:created>
  <dcterms:modified xsi:type="dcterms:W3CDTF">2023-07-18T11:36:48Z</dcterms:modified>
  <cp:category/>
  <cp:version/>
  <cp:contentType/>
  <cp:contentStatus/>
</cp:coreProperties>
</file>