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'Лист1'!$A$1:$H$106</definedName>
  </definedNames>
  <calcPr fullCalcOnLoad="1"/>
</workbook>
</file>

<file path=xl/sharedStrings.xml><?xml version="1.0" encoding="utf-8"?>
<sst xmlns="http://schemas.openxmlformats.org/spreadsheetml/2006/main" count="192" uniqueCount="160">
  <si>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</si>
  <si>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</si>
  <si>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</si>
  <si>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</si>
  <si>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</si>
  <si>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</si>
  <si>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</si>
  <si>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</si>
  <si>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</si>
  <si>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</si>
  <si>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</si>
  <si>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</si>
  <si>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</si>
  <si>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</si>
  <si>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</si>
  <si>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</si>
  <si>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</si>
  <si>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</si>
  <si>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</si>
  <si>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</si>
  <si>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</si>
  <si>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</si>
  <si>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</si>
  <si>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</si>
  <si>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</si>
  <si>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</si>
  <si>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</si>
  <si>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</si>
  <si>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</si>
  <si>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</si>
  <si>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</si>
  <si>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</si>
  <si>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</si>
  <si>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</si>
  <si>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</si>
  <si>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</si>
  <si>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</si>
  <si>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</si>
  <si>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</si>
  <si>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</si>
  <si>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</si>
  <si>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</si>
  <si>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</si>
  <si>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</si>
  <si>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</si>
  <si>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</si>
  <si>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</si>
  <si>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</si>
  <si>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</si>
  <si>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</si>
  <si>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</si>
  <si>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</si>
  <si>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</si>
  <si>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</si>
  <si>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</si>
  <si>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</si>
  <si>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</si>
  <si>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</si>
  <si>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</si>
  <si>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</si>
  <si>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</si>
  <si>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</si>
  <si>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</si>
  <si>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</si>
  <si>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</si>
  <si>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</si>
  <si>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</si>
  <si>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</si>
  <si>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</si>
  <si>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</si>
  <si>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</si>
  <si>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</si>
  <si>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</si>
  <si>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</si>
  <si>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</si>
  <si>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</si>
  <si>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</si>
  <si>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</si>
  <si>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</si>
  <si>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</si>
  <si>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</si>
  <si>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</si>
  <si>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</si>
  <si>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</si>
  <si>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</si>
  <si>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</si>
  <si>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</si>
  <si>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</si>
  <si>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</si>
  <si>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</si>
  <si>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</si>
  <si>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</si>
  <si>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</si>
  <si>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</si>
  <si>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</si>
  <si>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</si>
  <si>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</si>
  <si>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</si>
  <si>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</si>
  <si>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</si>
  <si>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</si>
  <si>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</si>
  <si>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</si>
  <si>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</si>
  <si>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</si>
  <si>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</si>
  <si>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</si>
  <si>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</si>
  <si>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</si>
  <si>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</si>
  <si>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</si>
  <si>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</si>
  <si>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</si>
  <si>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</si>
  <si>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</si>
  <si>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</si>
  <si>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</si>
  <si>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</si>
  <si>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</si>
  <si>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</si>
  <si>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</si>
  <si>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</si>
  <si>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</si>
  <si>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</si>
  <si>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</si>
  <si>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</si>
  <si>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</si>
  <si>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</si>
  <si>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</si>
  <si>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</si>
  <si>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</si>
  <si>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</si>
  <si>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</si>
  <si>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</si>
  <si>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</si>
  <si>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</si>
  <si>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</si>
  <si>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</si>
  <si>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</si>
  <si>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</si>
  <si>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</si>
  <si>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</si>
  <si>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</si>
  <si>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Уточненный план на 2023 год</t>
  </si>
  <si>
    <t>отклонение (факт 2023-2022)</t>
  </si>
  <si>
    <t>Процент роста исполнения 2023 к 2022 году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</si>
  <si>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</si>
  <si>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Земельный налог до 1 января 2006 года</t>
  </si>
  <si>
    <t>Иные межбюджетные трансферты</t>
  </si>
  <si>
    <t>Налог, взимаемый в связи с  с применением патентной системы налогообложения</t>
  </si>
  <si>
    <t>0605</t>
  </si>
  <si>
    <t>Другие вопросы в области охраны окружающей среды</t>
  </si>
  <si>
    <t>1103</t>
  </si>
  <si>
    <t>Спорт высших достижений</t>
  </si>
  <si>
    <t>Исполнено за 1 полугодие 2023 года</t>
  </si>
  <si>
    <t>% исполнения за 1 полугодие 2023</t>
  </si>
  <si>
    <t>Исполнено за 1 полугодие 2022 года</t>
  </si>
  <si>
    <t>Отчет об исполнении консолидированного бюджета  Гагаринского района Смоленской области за 1 полугодие 2023 года</t>
  </si>
  <si>
    <t>Доходы от продажи имущества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</si>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</sst>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3" fontId="49" fillId="34" borderId="1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49" fillId="0" borderId="0" xfId="0" applyNumberFormat="1" applyFont="1" applyAlignment="1">
      <alignment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4" fillId="0" borderId="11" xfId="0" applyNumberFormat="1" applyFont="1" applyFill="1" applyBorder="1" applyAlignment="1">
      <alignment horizontal="left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178" fontId="4" fillId="0" borderId="0" xfId="0" applyNumberFormat="1" applyFont="1" applyFill="1" applyBorder="1" applyAlignment="1">
      <alignment vertical="top" wrapText="1"/>
    </xf>
    <xf numFmtId="178" fontId="2" fillId="37" borderId="11" xfId="0" applyNumberFormat="1" applyFont="1" applyFill="1" applyBorder="1" applyAlignment="1">
      <alignment vertical="top" wrapText="1"/>
    </xf>
    <xf numFmtId="3" fontId="2" fillId="37" borderId="11" xfId="0" applyNumberFormat="1" applyFont="1" applyFill="1" applyBorder="1" applyAlignment="1">
      <alignment horizontal="center"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2" fillId="13" borderId="11" xfId="0" applyNumberFormat="1" applyFont="1" applyFill="1" applyBorder="1" applyAlignment="1">
      <alignment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6" fillId="0" borderId="1" xfId="34" applyNumberFormat="1" applyFont="1" applyFill="1" applyAlignment="1" applyProtection="1">
      <alignment vertical="top" shrinkToFit="1"/>
      <protection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3" fillId="38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178" fontId="6" fillId="0" borderId="11" xfId="0" applyNumberFormat="1" applyFont="1" applyFill="1" applyBorder="1" applyAlignment="1">
      <alignment horizontal="right"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right" vertical="top" wrapText="1"/>
    </xf>
    <xf numFmtId="178" fontId="2" fillId="39" borderId="11" xfId="0" applyNumberFormat="1" applyFont="1" applyFill="1" applyBorder="1" applyAlignment="1">
      <alignment vertical="center" wrapText="1"/>
    </xf>
    <xf numFmtId="178" fontId="5" fillId="6" borderId="11" xfId="0" applyNumberFormat="1" applyFont="1" applyFill="1" applyBorder="1" applyAlignment="1">
      <alignment vertical="top" wrapText="1"/>
    </xf>
    <xf numFmtId="178" fontId="2" fillId="6" borderId="11" xfId="0" applyNumberFormat="1" applyFont="1" applyFill="1" applyBorder="1" applyAlignment="1">
      <alignment vertical="top" wrapText="1"/>
    </xf>
    <xf numFmtId="178" fontId="2" fillId="33" borderId="11" xfId="0" applyNumberFormat="1" applyFont="1" applyFill="1" applyBorder="1" applyAlignment="1">
      <alignment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4" sqref="D44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0.625" style="7" customWidth="1"/>
    <col min="9" max="16384" width="9.125" style="7" customWidth="1"/>
  </cols>
  <sheetData>
    <row r="1" spans="1:8" ht="36" customHeight="1">
      <c r="A1" s="77" t="s">
        <v>157</v>
      </c>
      <c r="B1" s="77"/>
      <c r="C1" s="77"/>
      <c r="D1" s="77"/>
      <c r="E1" s="77"/>
      <c r="F1" s="77"/>
      <c r="G1" s="77"/>
      <c r="H1" s="77"/>
    </row>
    <row r="2" spans="1:8" ht="63.75">
      <c r="A2" s="4" t="s">
        <v>0</v>
      </c>
      <c r="B2" s="5" t="s">
        <v>1</v>
      </c>
      <c r="C2" s="6" t="s">
        <v>143</v>
      </c>
      <c r="D2" s="6" t="s">
        <v>154</v>
      </c>
      <c r="E2" s="6" t="s">
        <v>155</v>
      </c>
      <c r="F2" s="6" t="s">
        <v>156</v>
      </c>
      <c r="G2" s="6" t="s">
        <v>144</v>
      </c>
      <c r="H2" s="6" t="s">
        <v>145</v>
      </c>
    </row>
    <row r="3" spans="1:8" ht="14.25">
      <c r="A3" s="39" t="s">
        <v>81</v>
      </c>
      <c r="B3" s="40">
        <v>10000</v>
      </c>
      <c r="C3" s="41">
        <f>C4+C29</f>
        <v>477322.69999999995</v>
      </c>
      <c r="D3" s="41">
        <f>D4+D29</f>
        <v>219816.09999999998</v>
      </c>
      <c r="E3" s="41">
        <f aca="true" t="shared" si="0" ref="E3:E54">D3/C3*100</f>
        <v>46.05188481503184</v>
      </c>
      <c r="F3" s="41">
        <f>F4+F29</f>
        <v>203803.1</v>
      </c>
      <c r="G3" s="41">
        <f aca="true" t="shared" si="1" ref="G3:G8">D3-F3</f>
        <v>16012.99999999997</v>
      </c>
      <c r="H3" s="41">
        <f>D3/F3*100</f>
        <v>107.85709343969742</v>
      </c>
    </row>
    <row r="4" spans="1:8" ht="12.75">
      <c r="A4" s="42" t="s">
        <v>115</v>
      </c>
      <c r="B4" s="43"/>
      <c r="C4" s="42">
        <f>C5+C7+C9+C14+C20+C22+C25</f>
        <v>456750.1</v>
      </c>
      <c r="D4" s="42">
        <f>D5+D7+D9+D14+D20+D22+D25</f>
        <v>196287.19999999998</v>
      </c>
      <c r="E4" s="42">
        <f t="shared" si="0"/>
        <v>42.974747022496544</v>
      </c>
      <c r="F4" s="42">
        <f>F5+F7+F9+F14+F20+F22+F25</f>
        <v>184636.4</v>
      </c>
      <c r="G4" s="42">
        <f t="shared" si="1"/>
        <v>11650.799999999988</v>
      </c>
      <c r="H4" s="73">
        <f aca="true" t="shared" si="2" ref="H4:H54">D4/F4*100</f>
        <v>106.31013169667519</v>
      </c>
    </row>
    <row r="5" spans="1:8" ht="13.5">
      <c r="A5" s="44" t="s">
        <v>82</v>
      </c>
      <c r="B5" s="45">
        <v>10100</v>
      </c>
      <c r="C5" s="44">
        <f>C6</f>
        <v>343932.3</v>
      </c>
      <c r="D5" s="44">
        <f>D6</f>
        <v>165576.9</v>
      </c>
      <c r="E5" s="44">
        <f t="shared" si="0"/>
        <v>48.14229428291556</v>
      </c>
      <c r="F5" s="44">
        <f>F6</f>
        <v>150930.9</v>
      </c>
      <c r="G5" s="50">
        <f t="shared" si="1"/>
        <v>14646</v>
      </c>
      <c r="H5" s="50">
        <f t="shared" si="2"/>
        <v>109.70377835155027</v>
      </c>
    </row>
    <row r="6" spans="1:8" ht="12.75">
      <c r="A6" s="46" t="s">
        <v>83</v>
      </c>
      <c r="B6" s="47">
        <v>10102</v>
      </c>
      <c r="C6" s="48">
        <v>343932.3</v>
      </c>
      <c r="D6" s="48">
        <v>165576.9</v>
      </c>
      <c r="E6" s="46">
        <f t="shared" si="0"/>
        <v>48.14229428291556</v>
      </c>
      <c r="F6" s="48">
        <v>150930.9</v>
      </c>
      <c r="G6" s="46">
        <f t="shared" si="1"/>
        <v>14646</v>
      </c>
      <c r="H6" s="46">
        <f t="shared" si="2"/>
        <v>109.70377835155027</v>
      </c>
    </row>
    <row r="7" spans="1:8" ht="27">
      <c r="A7" s="44" t="s">
        <v>84</v>
      </c>
      <c r="B7" s="49">
        <v>10300</v>
      </c>
      <c r="C7" s="50">
        <f>C8</f>
        <v>21155.1</v>
      </c>
      <c r="D7" s="50">
        <f>D8</f>
        <v>11528.3</v>
      </c>
      <c r="E7" s="50">
        <f t="shared" si="0"/>
        <v>54.49418816266527</v>
      </c>
      <c r="F7" s="50">
        <f>F8</f>
        <v>10791.3</v>
      </c>
      <c r="G7" s="50">
        <f t="shared" si="1"/>
        <v>737</v>
      </c>
      <c r="H7" s="50">
        <f t="shared" si="2"/>
        <v>106.82957567670253</v>
      </c>
    </row>
    <row r="8" spans="1:8" ht="12.75">
      <c r="A8" s="46" t="s">
        <v>85</v>
      </c>
      <c r="B8" s="47">
        <v>10302</v>
      </c>
      <c r="C8" s="48">
        <v>21155.1</v>
      </c>
      <c r="D8" s="48">
        <v>11528.3</v>
      </c>
      <c r="E8" s="46">
        <f t="shared" si="0"/>
        <v>54.49418816266527</v>
      </c>
      <c r="F8" s="48">
        <v>10791.3</v>
      </c>
      <c r="G8" s="46">
        <f t="shared" si="1"/>
        <v>737</v>
      </c>
      <c r="H8" s="46">
        <f t="shared" si="2"/>
        <v>106.82957567670253</v>
      </c>
    </row>
    <row r="9" spans="1:8" ht="13.5">
      <c r="A9" s="44" t="s">
        <v>86</v>
      </c>
      <c r="B9" s="45">
        <v>10500</v>
      </c>
      <c r="C9" s="44">
        <f>C11+C12+C13+C10</f>
        <v>21399.5</v>
      </c>
      <c r="D9" s="44">
        <f>D11+D12+D13+D10</f>
        <v>8433.5</v>
      </c>
      <c r="E9" s="44">
        <f t="shared" si="0"/>
        <v>39.409799294376036</v>
      </c>
      <c r="F9" s="44">
        <f>F11+F12+F13+F10</f>
        <v>11681.7</v>
      </c>
      <c r="G9" s="50">
        <f aca="true" t="shared" si="3" ref="G9:G15">D9-F9</f>
        <v>-3248.2000000000007</v>
      </c>
      <c r="H9" s="50">
        <f t="shared" si="2"/>
        <v>72.19411558249227</v>
      </c>
    </row>
    <row r="10" spans="1:8" ht="25.5">
      <c r="A10" s="46" t="s">
        <v>142</v>
      </c>
      <c r="B10" s="45">
        <v>10501</v>
      </c>
      <c r="C10" s="51">
        <v>14528.9</v>
      </c>
      <c r="D10" s="52">
        <v>6516</v>
      </c>
      <c r="E10" s="51">
        <f>D10/C10*100</f>
        <v>44.84854324828446</v>
      </c>
      <c r="F10" s="52">
        <v>7834.2</v>
      </c>
      <c r="G10" s="46">
        <f>D10-F10</f>
        <v>-1318.1999999999998</v>
      </c>
      <c r="H10" s="50">
        <f t="shared" si="2"/>
        <v>83.17377651834266</v>
      </c>
    </row>
    <row r="11" spans="1:8" ht="12.75">
      <c r="A11" s="46" t="s">
        <v>87</v>
      </c>
      <c r="B11" s="47">
        <v>10502</v>
      </c>
      <c r="C11" s="53">
        <v>14.1</v>
      </c>
      <c r="D11" s="48">
        <v>-72</v>
      </c>
      <c r="E11" s="68" t="s">
        <v>123</v>
      </c>
      <c r="F11" s="48">
        <v>-20.2</v>
      </c>
      <c r="G11" s="46">
        <f t="shared" si="3"/>
        <v>-51.8</v>
      </c>
      <c r="H11" s="68">
        <f t="shared" si="2"/>
        <v>356.43564356435644</v>
      </c>
    </row>
    <row r="12" spans="1:8" ht="12.75">
      <c r="A12" s="46" t="s">
        <v>88</v>
      </c>
      <c r="B12" s="47">
        <v>10503</v>
      </c>
      <c r="C12" s="48">
        <v>614.9</v>
      </c>
      <c r="D12" s="48">
        <v>479.5</v>
      </c>
      <c r="E12" s="46">
        <f t="shared" si="0"/>
        <v>77.98015937550822</v>
      </c>
      <c r="F12" s="48">
        <v>499.8</v>
      </c>
      <c r="G12" s="46">
        <f t="shared" si="3"/>
        <v>-20.30000000000001</v>
      </c>
      <c r="H12" s="46">
        <f t="shared" si="2"/>
        <v>95.93837535014006</v>
      </c>
    </row>
    <row r="13" spans="1:8" ht="25.5">
      <c r="A13" s="54" t="s">
        <v>149</v>
      </c>
      <c r="B13" s="47">
        <v>10504</v>
      </c>
      <c r="C13" s="48">
        <v>6241.6</v>
      </c>
      <c r="D13" s="48">
        <v>1510</v>
      </c>
      <c r="E13" s="46">
        <f t="shared" si="0"/>
        <v>24.192514739810303</v>
      </c>
      <c r="F13" s="48">
        <v>3367.9</v>
      </c>
      <c r="G13" s="46">
        <f t="shared" si="3"/>
        <v>-1857.9</v>
      </c>
      <c r="H13" s="68">
        <f t="shared" si="2"/>
        <v>44.835060423409246</v>
      </c>
    </row>
    <row r="14" spans="1:8" ht="13.5">
      <c r="A14" s="44" t="s">
        <v>89</v>
      </c>
      <c r="B14" s="45">
        <v>10600</v>
      </c>
      <c r="C14" s="44">
        <f>C15+C16+C17</f>
        <v>61934.200000000004</v>
      </c>
      <c r="D14" s="44">
        <f>D15+D16+D17</f>
        <v>7276.700000000001</v>
      </c>
      <c r="E14" s="44">
        <f t="shared" si="0"/>
        <v>11.749082090347498</v>
      </c>
      <c r="F14" s="44">
        <f>F15+F16+F17</f>
        <v>7389.9</v>
      </c>
      <c r="G14" s="50">
        <f t="shared" si="3"/>
        <v>-113.19999999999891</v>
      </c>
      <c r="H14" s="50">
        <f t="shared" si="2"/>
        <v>98.46817954234835</v>
      </c>
    </row>
    <row r="15" spans="1:8" ht="12.75">
      <c r="A15" s="46" t="s">
        <v>124</v>
      </c>
      <c r="B15" s="47">
        <v>10601</v>
      </c>
      <c r="C15" s="48">
        <v>12586.6</v>
      </c>
      <c r="D15" s="48">
        <v>378.6</v>
      </c>
      <c r="E15" s="46">
        <f t="shared" si="0"/>
        <v>3.00796084725025</v>
      </c>
      <c r="F15" s="48">
        <v>1111.7</v>
      </c>
      <c r="G15" s="46">
        <f t="shared" si="3"/>
        <v>-733.1</v>
      </c>
      <c r="H15" s="46">
        <f t="shared" si="2"/>
        <v>34.05595034631646</v>
      </c>
    </row>
    <row r="16" spans="1:8" ht="12.75">
      <c r="A16" s="46" t="s">
        <v>125</v>
      </c>
      <c r="B16" s="47">
        <v>10605</v>
      </c>
      <c r="C16" s="46">
        <v>69</v>
      </c>
      <c r="D16" s="46">
        <v>-14</v>
      </c>
      <c r="E16" s="68" t="s">
        <v>123</v>
      </c>
      <c r="F16" s="46">
        <v>0</v>
      </c>
      <c r="G16" s="46">
        <f aca="true" t="shared" si="4" ref="G16:G27">D16-F16</f>
        <v>-14</v>
      </c>
      <c r="H16" s="68" t="s">
        <v>123</v>
      </c>
    </row>
    <row r="17" spans="1:8" ht="15">
      <c r="A17" s="55" t="s">
        <v>136</v>
      </c>
      <c r="B17" s="56">
        <v>10606</v>
      </c>
      <c r="C17" s="51">
        <f>C18+C19</f>
        <v>49278.600000000006</v>
      </c>
      <c r="D17" s="51">
        <f>D18+D19</f>
        <v>6912.1</v>
      </c>
      <c r="E17" s="46">
        <f t="shared" si="0"/>
        <v>14.02657543030849</v>
      </c>
      <c r="F17" s="51">
        <f>F18+F19</f>
        <v>6278.2</v>
      </c>
      <c r="G17" s="46">
        <f t="shared" si="4"/>
        <v>633.9000000000005</v>
      </c>
      <c r="H17" s="46">
        <f t="shared" si="2"/>
        <v>110.09684304418465</v>
      </c>
    </row>
    <row r="18" spans="1:8" ht="12.75">
      <c r="A18" s="46" t="s">
        <v>132</v>
      </c>
      <c r="B18" s="47">
        <v>10606</v>
      </c>
      <c r="C18" s="46">
        <v>25877.7</v>
      </c>
      <c r="D18" s="46">
        <v>6442.3</v>
      </c>
      <c r="E18" s="51">
        <f t="shared" si="0"/>
        <v>24.89518001986266</v>
      </c>
      <c r="F18" s="68">
        <v>11073</v>
      </c>
      <c r="G18" s="46">
        <f t="shared" si="4"/>
        <v>-4630.7</v>
      </c>
      <c r="H18" s="46">
        <f t="shared" si="2"/>
        <v>58.18025828592071</v>
      </c>
    </row>
    <row r="19" spans="1:8" ht="12.75">
      <c r="A19" s="46" t="s">
        <v>133</v>
      </c>
      <c r="B19" s="47">
        <v>10606</v>
      </c>
      <c r="C19" s="53">
        <v>23400.9</v>
      </c>
      <c r="D19" s="53">
        <v>469.8</v>
      </c>
      <c r="E19" s="46">
        <f t="shared" si="0"/>
        <v>2.0076150917272413</v>
      </c>
      <c r="F19" s="53">
        <v>-4794.8</v>
      </c>
      <c r="G19" s="46">
        <f t="shared" si="4"/>
        <v>5264.6</v>
      </c>
      <c r="H19" s="68" t="s">
        <v>123</v>
      </c>
    </row>
    <row r="20" spans="1:8" ht="30" customHeight="1">
      <c r="A20" s="44" t="s">
        <v>90</v>
      </c>
      <c r="B20" s="45">
        <v>10700</v>
      </c>
      <c r="C20" s="44">
        <f>C21</f>
        <v>2803.2</v>
      </c>
      <c r="D20" s="44">
        <f>D21</f>
        <v>657.4</v>
      </c>
      <c r="E20" s="44">
        <f t="shared" si="0"/>
        <v>23.451769406392696</v>
      </c>
      <c r="F20" s="44">
        <f>F21</f>
        <v>1484.4</v>
      </c>
      <c r="G20" s="50">
        <f t="shared" si="4"/>
        <v>-827.0000000000001</v>
      </c>
      <c r="H20" s="50">
        <f t="shared" si="2"/>
        <v>44.287254109404465</v>
      </c>
    </row>
    <row r="21" spans="1:8" ht="25.5">
      <c r="A21" s="46" t="s">
        <v>91</v>
      </c>
      <c r="B21" s="47">
        <v>10701</v>
      </c>
      <c r="C21" s="48">
        <v>2803.2</v>
      </c>
      <c r="D21" s="48">
        <v>657.4</v>
      </c>
      <c r="E21" s="46">
        <f t="shared" si="0"/>
        <v>23.451769406392696</v>
      </c>
      <c r="F21" s="48">
        <v>1484.4</v>
      </c>
      <c r="G21" s="46">
        <f t="shared" si="4"/>
        <v>-827.0000000000001</v>
      </c>
      <c r="H21" s="46">
        <f t="shared" si="2"/>
        <v>44.287254109404465</v>
      </c>
    </row>
    <row r="22" spans="1:8" ht="13.5">
      <c r="A22" s="44" t="s">
        <v>92</v>
      </c>
      <c r="B22" s="45">
        <v>10800</v>
      </c>
      <c r="C22" s="44">
        <f>SUM(C23:C24)</f>
        <v>5525.8</v>
      </c>
      <c r="D22" s="44">
        <f>SUM(D23:D24)</f>
        <v>2846.4</v>
      </c>
      <c r="E22" s="44">
        <f t="shared" si="0"/>
        <v>51.51109341633791</v>
      </c>
      <c r="F22" s="44">
        <f>SUM(F23:F24)</f>
        <v>2358.2</v>
      </c>
      <c r="G22" s="50">
        <f t="shared" si="4"/>
        <v>488.2000000000003</v>
      </c>
      <c r="H22" s="50">
        <f t="shared" si="2"/>
        <v>120.70223051479945</v>
      </c>
    </row>
    <row r="23" spans="1:8" ht="25.5">
      <c r="A23" s="46" t="s">
        <v>93</v>
      </c>
      <c r="B23" s="47">
        <v>10803</v>
      </c>
      <c r="C23" s="48">
        <v>5525.8</v>
      </c>
      <c r="D23" s="48">
        <v>2846.4</v>
      </c>
      <c r="E23" s="46">
        <f t="shared" si="0"/>
        <v>51.51109341633791</v>
      </c>
      <c r="F23" s="48">
        <v>2358.2</v>
      </c>
      <c r="G23" s="46">
        <f t="shared" si="4"/>
        <v>488.2000000000003</v>
      </c>
      <c r="H23" s="46">
        <f t="shared" si="2"/>
        <v>120.70223051479945</v>
      </c>
    </row>
    <row r="24" spans="1:8" ht="13.5" customHeight="1" hidden="1">
      <c r="A24" s="57" t="s">
        <v>126</v>
      </c>
      <c r="B24" s="47">
        <v>10807</v>
      </c>
      <c r="C24" s="48">
        <v>0</v>
      </c>
      <c r="D24" s="48">
        <v>0</v>
      </c>
      <c r="E24" s="68" t="s">
        <v>123</v>
      </c>
      <c r="F24" s="48">
        <v>0</v>
      </c>
      <c r="G24" s="46">
        <f t="shared" si="4"/>
        <v>0</v>
      </c>
      <c r="H24" s="68" t="e">
        <f t="shared" si="2"/>
        <v>#DIV/0!</v>
      </c>
    </row>
    <row r="25" spans="1:8" ht="27">
      <c r="A25" s="44" t="s">
        <v>94</v>
      </c>
      <c r="B25" s="45">
        <v>10900</v>
      </c>
      <c r="C25" s="44">
        <f>C27+C28</f>
        <v>0</v>
      </c>
      <c r="D25" s="44">
        <f>D27+D28+D26</f>
        <v>-32</v>
      </c>
      <c r="E25" s="69" t="s">
        <v>123</v>
      </c>
      <c r="F25" s="44">
        <f>F27+F28</f>
        <v>0</v>
      </c>
      <c r="G25" s="50">
        <f t="shared" si="4"/>
        <v>-32</v>
      </c>
      <c r="H25" s="69" t="s">
        <v>123</v>
      </c>
    </row>
    <row r="26" spans="1:8" ht="12.75">
      <c r="A26" s="46" t="s">
        <v>147</v>
      </c>
      <c r="B26" s="47">
        <v>10904</v>
      </c>
      <c r="C26" s="58">
        <v>0</v>
      </c>
      <c r="D26" s="46">
        <v>-25.5</v>
      </c>
      <c r="E26" s="69" t="s">
        <v>123</v>
      </c>
      <c r="F26" s="58">
        <v>0</v>
      </c>
      <c r="G26" s="46">
        <f t="shared" si="4"/>
        <v>-25.5</v>
      </c>
      <c r="H26" s="68" t="s">
        <v>123</v>
      </c>
    </row>
    <row r="27" spans="1:8" ht="12.75">
      <c r="A27" s="46" t="s">
        <v>95</v>
      </c>
      <c r="B27" s="47">
        <v>10906</v>
      </c>
      <c r="C27" s="48">
        <v>0</v>
      </c>
      <c r="D27" s="53">
        <v>-6.1</v>
      </c>
      <c r="E27" s="68" t="s">
        <v>123</v>
      </c>
      <c r="F27" s="48">
        <v>0</v>
      </c>
      <c r="G27" s="46">
        <f t="shared" si="4"/>
        <v>-6.1</v>
      </c>
      <c r="H27" s="68" t="s">
        <v>123</v>
      </c>
    </row>
    <row r="28" spans="1:8" ht="25.5">
      <c r="A28" s="46" t="s">
        <v>96</v>
      </c>
      <c r="B28" s="47">
        <v>10907</v>
      </c>
      <c r="C28" s="48">
        <v>0</v>
      </c>
      <c r="D28" s="48">
        <v>-0.4</v>
      </c>
      <c r="E28" s="68" t="s">
        <v>123</v>
      </c>
      <c r="F28" s="48">
        <v>0</v>
      </c>
      <c r="G28" s="46">
        <f>D28-F28</f>
        <v>-0.4</v>
      </c>
      <c r="H28" s="68" t="s">
        <v>123</v>
      </c>
    </row>
    <row r="29" spans="1:8" ht="13.5">
      <c r="A29" s="59" t="s">
        <v>116</v>
      </c>
      <c r="B29" s="60"/>
      <c r="C29" s="59">
        <f>C30+C35+C37+C39+C43+C44</f>
        <v>20572.600000000002</v>
      </c>
      <c r="D29" s="59">
        <f>D30+D35+D37+D39+D43+D44</f>
        <v>23528.9</v>
      </c>
      <c r="E29" s="59">
        <f t="shared" si="0"/>
        <v>114.37008448130037</v>
      </c>
      <c r="F29" s="59">
        <f>F30+F35+F37+F39+F43+F44</f>
        <v>19166.7</v>
      </c>
      <c r="G29" s="74">
        <f aca="true" t="shared" si="5" ref="G29:G36">D29-F29</f>
        <v>4362.200000000001</v>
      </c>
      <c r="H29" s="75">
        <f t="shared" si="2"/>
        <v>122.75926476649606</v>
      </c>
    </row>
    <row r="30" spans="1:8" ht="40.5">
      <c r="A30" s="44" t="s">
        <v>97</v>
      </c>
      <c r="B30" s="45">
        <v>11100</v>
      </c>
      <c r="C30" s="44">
        <f>C31+C32+C33+C34</f>
        <v>15165.4</v>
      </c>
      <c r="D30" s="44">
        <f>D31+D32+D33+D34</f>
        <v>9625.3</v>
      </c>
      <c r="E30" s="44">
        <f t="shared" si="0"/>
        <v>63.46881717593996</v>
      </c>
      <c r="F30" s="44">
        <f>F31+F32+F33+F34</f>
        <v>7630.3</v>
      </c>
      <c r="G30" s="50">
        <f t="shared" si="5"/>
        <v>1994.999999999999</v>
      </c>
      <c r="H30" s="50">
        <f t="shared" si="2"/>
        <v>126.14576097925377</v>
      </c>
    </row>
    <row r="31" spans="1:8" ht="24.75" customHeight="1">
      <c r="A31" s="51" t="s">
        <v>98</v>
      </c>
      <c r="B31" s="56">
        <v>11105</v>
      </c>
      <c r="C31" s="51">
        <v>9315.3</v>
      </c>
      <c r="D31" s="51">
        <v>7912.9</v>
      </c>
      <c r="E31" s="51">
        <f t="shared" si="0"/>
        <v>84.94519768552811</v>
      </c>
      <c r="F31" s="51">
        <v>4864.8</v>
      </c>
      <c r="G31" s="46">
        <f t="shared" si="5"/>
        <v>3048.0999999999995</v>
      </c>
      <c r="H31" s="46">
        <f t="shared" si="2"/>
        <v>162.65622430521293</v>
      </c>
    </row>
    <row r="32" spans="1:8" ht="16.5" customHeight="1">
      <c r="A32" s="51" t="s">
        <v>99</v>
      </c>
      <c r="B32" s="56">
        <v>11105</v>
      </c>
      <c r="C32" s="51">
        <v>5461.5</v>
      </c>
      <c r="D32" s="51">
        <v>1658.4</v>
      </c>
      <c r="E32" s="51">
        <f t="shared" si="0"/>
        <v>30.36528426256523</v>
      </c>
      <c r="F32" s="51">
        <v>2710.3</v>
      </c>
      <c r="G32" s="46">
        <f t="shared" si="5"/>
        <v>-1051.9</v>
      </c>
      <c r="H32" s="46">
        <f t="shared" si="2"/>
        <v>61.18879828801239</v>
      </c>
    </row>
    <row r="33" spans="1:8" ht="12.75">
      <c r="A33" s="46" t="s">
        <v>100</v>
      </c>
      <c r="B33" s="47">
        <v>11107</v>
      </c>
      <c r="C33" s="46">
        <v>346.6</v>
      </c>
      <c r="D33" s="46">
        <v>54</v>
      </c>
      <c r="E33" s="70">
        <f>D33/C33*100</f>
        <v>15.579919215233698</v>
      </c>
      <c r="F33" s="46">
        <v>33</v>
      </c>
      <c r="G33" s="46">
        <f t="shared" si="5"/>
        <v>21</v>
      </c>
      <c r="H33" s="46">
        <f t="shared" si="2"/>
        <v>163.63636363636365</v>
      </c>
    </row>
    <row r="34" spans="1:8" ht="51" customHeight="1">
      <c r="A34" s="46" t="s">
        <v>146</v>
      </c>
      <c r="B34" s="47">
        <v>11109</v>
      </c>
      <c r="C34" s="46">
        <v>42</v>
      </c>
      <c r="D34" s="46">
        <v>0</v>
      </c>
      <c r="E34" s="70">
        <f>D34/C34*100</f>
        <v>0</v>
      </c>
      <c r="F34" s="46">
        <v>22.2</v>
      </c>
      <c r="G34" s="46">
        <f t="shared" si="5"/>
        <v>-22.2</v>
      </c>
      <c r="H34" s="68">
        <f t="shared" si="2"/>
        <v>0</v>
      </c>
    </row>
    <row r="35" spans="1:8" ht="27">
      <c r="A35" s="44" t="s">
        <v>101</v>
      </c>
      <c r="B35" s="45">
        <v>11200</v>
      </c>
      <c r="C35" s="44">
        <f>C36</f>
        <v>1336.8</v>
      </c>
      <c r="D35" s="44">
        <f>D36</f>
        <v>2277.6</v>
      </c>
      <c r="E35" s="44">
        <f t="shared" si="0"/>
        <v>170.37701974865348</v>
      </c>
      <c r="F35" s="44">
        <f>F36</f>
        <v>1225.5</v>
      </c>
      <c r="G35" s="50">
        <f t="shared" si="5"/>
        <v>1052.1</v>
      </c>
      <c r="H35" s="50">
        <f t="shared" si="2"/>
        <v>185.85067319461444</v>
      </c>
    </row>
    <row r="36" spans="1:8" ht="25.5">
      <c r="A36" s="46" t="s">
        <v>102</v>
      </c>
      <c r="B36" s="47">
        <v>11201</v>
      </c>
      <c r="C36" s="48">
        <v>1336.8</v>
      </c>
      <c r="D36" s="48">
        <v>2277.6</v>
      </c>
      <c r="E36" s="46">
        <f t="shared" si="0"/>
        <v>170.37701974865348</v>
      </c>
      <c r="F36" s="48">
        <v>1225.5</v>
      </c>
      <c r="G36" s="46">
        <f t="shared" si="5"/>
        <v>1052.1</v>
      </c>
      <c r="H36" s="46">
        <f t="shared" si="2"/>
        <v>185.85067319461444</v>
      </c>
    </row>
    <row r="37" spans="1:8" ht="27">
      <c r="A37" s="44" t="s">
        <v>103</v>
      </c>
      <c r="B37" s="49">
        <v>11300</v>
      </c>
      <c r="C37" s="50">
        <f>C38</f>
        <v>1124.7</v>
      </c>
      <c r="D37" s="50">
        <f>D38</f>
        <v>873.1</v>
      </c>
      <c r="E37" s="50">
        <f>D37/C37*100</f>
        <v>77.629590112919</v>
      </c>
      <c r="F37" s="50">
        <f>F38</f>
        <v>913.1</v>
      </c>
      <c r="G37" s="50">
        <f aca="true" t="shared" si="6" ref="G37:G53">D37-F37</f>
        <v>-40</v>
      </c>
      <c r="H37" s="50">
        <f t="shared" si="2"/>
        <v>95.61931880407404</v>
      </c>
    </row>
    <row r="38" spans="1:8" ht="12.75">
      <c r="A38" s="46" t="s">
        <v>117</v>
      </c>
      <c r="B38" s="47">
        <v>11302</v>
      </c>
      <c r="C38" s="48">
        <v>1124.7</v>
      </c>
      <c r="D38" s="46">
        <v>873.1</v>
      </c>
      <c r="E38" s="46">
        <f>D38/C38*100</f>
        <v>77.629590112919</v>
      </c>
      <c r="F38" s="48">
        <v>913.1</v>
      </c>
      <c r="G38" s="46">
        <f t="shared" si="6"/>
        <v>-40</v>
      </c>
      <c r="H38" s="46">
        <f t="shared" si="2"/>
        <v>95.61931880407404</v>
      </c>
    </row>
    <row r="39" spans="1:8" ht="27">
      <c r="A39" s="44" t="s">
        <v>104</v>
      </c>
      <c r="B39" s="45">
        <v>11400</v>
      </c>
      <c r="C39" s="44">
        <f>C41+C42</f>
        <v>750</v>
      </c>
      <c r="D39" s="44">
        <f>D41+D42</f>
        <v>7971.7</v>
      </c>
      <c r="E39" s="44">
        <f t="shared" si="0"/>
        <v>1062.8933333333332</v>
      </c>
      <c r="F39" s="44">
        <f>F41+F42+F40</f>
        <v>8523.5</v>
      </c>
      <c r="G39" s="50">
        <f t="shared" si="6"/>
        <v>-551.8000000000002</v>
      </c>
      <c r="H39" s="50">
        <f t="shared" si="2"/>
        <v>93.52613363055082</v>
      </c>
    </row>
    <row r="40" spans="1:8" ht="13.5">
      <c r="A40" s="46" t="s">
        <v>158</v>
      </c>
      <c r="B40" s="47">
        <v>11402</v>
      </c>
      <c r="C40" s="46">
        <v>0</v>
      </c>
      <c r="D40" s="58">
        <v>0</v>
      </c>
      <c r="E40" s="72" t="s">
        <v>123</v>
      </c>
      <c r="F40" s="58">
        <v>4581.1</v>
      </c>
      <c r="G40" s="50">
        <f t="shared" si="6"/>
        <v>-4581.1</v>
      </c>
      <c r="H40" s="50">
        <f t="shared" si="2"/>
        <v>0</v>
      </c>
    </row>
    <row r="41" spans="1:8" ht="38.25">
      <c r="A41" s="46" t="s">
        <v>118</v>
      </c>
      <c r="B41" s="47">
        <v>11406</v>
      </c>
      <c r="C41" s="53">
        <v>0</v>
      </c>
      <c r="D41" s="48">
        <v>4790.7</v>
      </c>
      <c r="E41" s="68" t="s">
        <v>123</v>
      </c>
      <c r="F41" s="48">
        <v>3942.4</v>
      </c>
      <c r="G41" s="46">
        <f t="shared" si="6"/>
        <v>848.2999999999997</v>
      </c>
      <c r="H41" s="46">
        <f t="shared" si="2"/>
        <v>121.51734983766234</v>
      </c>
    </row>
    <row r="42" spans="1:8" ht="38.25">
      <c r="A42" s="46" t="s">
        <v>119</v>
      </c>
      <c r="B42" s="47">
        <v>11406</v>
      </c>
      <c r="C42" s="48">
        <v>750</v>
      </c>
      <c r="D42" s="48">
        <v>3181</v>
      </c>
      <c r="E42" s="68">
        <f>D42/C42*100</f>
        <v>424.1333333333333</v>
      </c>
      <c r="F42" s="46">
        <v>0</v>
      </c>
      <c r="G42" s="46">
        <f t="shared" si="6"/>
        <v>3181</v>
      </c>
      <c r="H42" s="68" t="s">
        <v>123</v>
      </c>
    </row>
    <row r="43" spans="1:8" ht="18.75" customHeight="1">
      <c r="A43" s="44" t="s">
        <v>105</v>
      </c>
      <c r="B43" s="45">
        <v>11600</v>
      </c>
      <c r="C43" s="61">
        <v>2195.7</v>
      </c>
      <c r="D43" s="61">
        <v>2773.8</v>
      </c>
      <c r="E43" s="44">
        <f t="shared" si="0"/>
        <v>126.3287334335292</v>
      </c>
      <c r="F43" s="61">
        <v>753.3</v>
      </c>
      <c r="G43" s="50">
        <f t="shared" si="6"/>
        <v>2020.5000000000002</v>
      </c>
      <c r="H43" s="50">
        <f t="shared" si="2"/>
        <v>368.2198327359618</v>
      </c>
    </row>
    <row r="44" spans="1:8" ht="27">
      <c r="A44" s="44" t="s">
        <v>106</v>
      </c>
      <c r="B44" s="45">
        <v>11700</v>
      </c>
      <c r="C44" s="61">
        <v>0</v>
      </c>
      <c r="D44" s="61">
        <v>7.4</v>
      </c>
      <c r="E44" s="68" t="s">
        <v>123</v>
      </c>
      <c r="F44" s="61">
        <v>121</v>
      </c>
      <c r="G44" s="50">
        <f t="shared" si="6"/>
        <v>-113.6</v>
      </c>
      <c r="H44" s="69">
        <f t="shared" si="2"/>
        <v>6.115702479338844</v>
      </c>
    </row>
    <row r="45" spans="1:8" ht="12.75">
      <c r="A45" s="62" t="s">
        <v>107</v>
      </c>
      <c r="B45" s="63">
        <v>20000</v>
      </c>
      <c r="C45" s="62">
        <f>C46+C53+C52</f>
        <v>795478.5</v>
      </c>
      <c r="D45" s="62">
        <f>D46+D53+D52+D50</f>
        <v>377825.19999999995</v>
      </c>
      <c r="E45" s="62">
        <f t="shared" si="0"/>
        <v>47.49659481683037</v>
      </c>
      <c r="F45" s="62">
        <f>F46+F53+F52+F50+F51</f>
        <v>331438.3</v>
      </c>
      <c r="G45" s="62">
        <f t="shared" si="6"/>
        <v>46386.899999999965</v>
      </c>
      <c r="H45" s="62">
        <f t="shared" si="2"/>
        <v>113.99563659359826</v>
      </c>
    </row>
    <row r="46" spans="1:8" ht="25.5">
      <c r="A46" s="46" t="s">
        <v>108</v>
      </c>
      <c r="B46" s="56">
        <v>20200</v>
      </c>
      <c r="C46" s="64">
        <f>C47+C48+C49</f>
        <v>795478.5</v>
      </c>
      <c r="D46" s="64">
        <f>D47+D48+D49</f>
        <v>377518.3</v>
      </c>
      <c r="E46" s="51">
        <f t="shared" si="0"/>
        <v>47.45801426437043</v>
      </c>
      <c r="F46" s="64">
        <f>F47+F48+F49</f>
        <v>328584.1</v>
      </c>
      <c r="G46" s="51">
        <f t="shared" si="6"/>
        <v>48934.20000000001</v>
      </c>
      <c r="H46" s="46">
        <f t="shared" si="2"/>
        <v>114.89244306100022</v>
      </c>
    </row>
    <row r="47" spans="1:8" ht="12.75">
      <c r="A47" s="46" t="s">
        <v>127</v>
      </c>
      <c r="B47" s="47">
        <v>20210</v>
      </c>
      <c r="C47" s="48">
        <v>125287</v>
      </c>
      <c r="D47" s="48">
        <v>63988.5</v>
      </c>
      <c r="E47" s="46">
        <f t="shared" si="0"/>
        <v>51.073535163265134</v>
      </c>
      <c r="F47" s="48">
        <v>52727.4</v>
      </c>
      <c r="G47" s="46">
        <f t="shared" si="6"/>
        <v>11261.099999999999</v>
      </c>
      <c r="H47" s="46">
        <f t="shared" si="2"/>
        <v>121.35720706881052</v>
      </c>
    </row>
    <row r="48" spans="1:8" ht="12.75">
      <c r="A48" s="46" t="s">
        <v>128</v>
      </c>
      <c r="B48" s="47">
        <v>20220</v>
      </c>
      <c r="C48" s="48">
        <v>197152.4</v>
      </c>
      <c r="D48" s="48">
        <v>34847</v>
      </c>
      <c r="E48" s="46">
        <f t="shared" si="0"/>
        <v>17.675158912597563</v>
      </c>
      <c r="F48" s="48">
        <v>21580.5</v>
      </c>
      <c r="G48" s="46">
        <f t="shared" si="6"/>
        <v>13266.5</v>
      </c>
      <c r="H48" s="46">
        <f t="shared" si="2"/>
        <v>161.47447927527165</v>
      </c>
    </row>
    <row r="49" spans="1:8" ht="12.75">
      <c r="A49" s="46" t="s">
        <v>129</v>
      </c>
      <c r="B49" s="47">
        <v>20230</v>
      </c>
      <c r="C49" s="48">
        <v>473039.1</v>
      </c>
      <c r="D49" s="48">
        <v>278682.8</v>
      </c>
      <c r="E49" s="46">
        <f t="shared" si="0"/>
        <v>58.91326953733845</v>
      </c>
      <c r="F49" s="48">
        <v>254276.2</v>
      </c>
      <c r="G49" s="46">
        <f t="shared" si="6"/>
        <v>24406.599999999977</v>
      </c>
      <c r="H49" s="46">
        <f t="shared" si="2"/>
        <v>109.59846025699613</v>
      </c>
    </row>
    <row r="50" spans="1:8" ht="12.75">
      <c r="A50" s="46" t="s">
        <v>148</v>
      </c>
      <c r="B50" s="47">
        <v>20400</v>
      </c>
      <c r="C50" s="48">
        <v>0</v>
      </c>
      <c r="D50" s="48">
        <v>0</v>
      </c>
      <c r="E50" s="68" t="s">
        <v>123</v>
      </c>
      <c r="F50" s="48">
        <v>2577.3</v>
      </c>
      <c r="G50" s="46">
        <v>0</v>
      </c>
      <c r="H50" s="46">
        <f t="shared" si="2"/>
        <v>0</v>
      </c>
    </row>
    <row r="51" spans="1:8" ht="12.75">
      <c r="A51" s="46" t="s">
        <v>159</v>
      </c>
      <c r="B51" s="47">
        <v>20700</v>
      </c>
      <c r="C51" s="48">
        <v>0</v>
      </c>
      <c r="D51" s="48">
        <v>0</v>
      </c>
      <c r="E51" s="68" t="s">
        <v>123</v>
      </c>
      <c r="F51" s="48">
        <v>230</v>
      </c>
      <c r="G51" s="46">
        <v>0</v>
      </c>
      <c r="H51" s="46">
        <f t="shared" si="2"/>
        <v>0</v>
      </c>
    </row>
    <row r="52" spans="1:8" ht="25.5">
      <c r="A52" s="46" t="s">
        <v>130</v>
      </c>
      <c r="B52" s="47">
        <v>21800</v>
      </c>
      <c r="C52" s="48">
        <v>0</v>
      </c>
      <c r="D52" s="48">
        <v>1923.8</v>
      </c>
      <c r="E52" s="68" t="s">
        <v>123</v>
      </c>
      <c r="F52" s="48">
        <v>5508</v>
      </c>
      <c r="G52" s="46">
        <f t="shared" si="6"/>
        <v>-3584.2</v>
      </c>
      <c r="H52" s="46">
        <f t="shared" si="2"/>
        <v>34.92737835875091</v>
      </c>
    </row>
    <row r="53" spans="1:13" ht="25.5">
      <c r="A53" s="46" t="s">
        <v>131</v>
      </c>
      <c r="B53" s="47">
        <v>21900</v>
      </c>
      <c r="C53" s="46">
        <v>0</v>
      </c>
      <c r="D53" s="46">
        <v>-1616.9</v>
      </c>
      <c r="E53" s="68" t="s">
        <v>123</v>
      </c>
      <c r="F53" s="46">
        <v>-5461.1</v>
      </c>
      <c r="G53" s="46">
        <f t="shared" si="6"/>
        <v>3844.2000000000003</v>
      </c>
      <c r="H53" s="46">
        <f t="shared" si="2"/>
        <v>29.60758821482851</v>
      </c>
      <c r="M53" s="38"/>
    </row>
    <row r="54" spans="1:8" ht="14.25">
      <c r="A54" s="65" t="s">
        <v>109</v>
      </c>
      <c r="B54" s="66">
        <v>85000</v>
      </c>
      <c r="C54" s="67">
        <f>C3+C45</f>
        <v>1272801.2</v>
      </c>
      <c r="D54" s="67">
        <f>D3+D45</f>
        <v>597641.2999999999</v>
      </c>
      <c r="E54" s="71">
        <f t="shared" si="0"/>
        <v>46.95480331099625</v>
      </c>
      <c r="F54" s="67">
        <f>F3+F45</f>
        <v>535241.4</v>
      </c>
      <c r="G54" s="67">
        <f>G3+G45</f>
        <v>62399.899999999936</v>
      </c>
      <c r="H54" s="76">
        <f t="shared" si="2"/>
        <v>111.65827232347868</v>
      </c>
    </row>
    <row r="55" spans="1:8" ht="12.75">
      <c r="A55" s="22" t="s">
        <v>2</v>
      </c>
      <c r="B55" s="23"/>
      <c r="C55" s="24"/>
      <c r="D55" s="24"/>
      <c r="E55" s="2"/>
      <c r="F55" s="2"/>
      <c r="G55" s="3"/>
      <c r="H55" s="2"/>
    </row>
    <row r="56" spans="1:8" ht="12.75">
      <c r="A56" s="25" t="s">
        <v>3</v>
      </c>
      <c r="B56" s="26" t="s">
        <v>4</v>
      </c>
      <c r="C56" s="18">
        <f>SUM(C57:C64)</f>
        <v>118221.30000000002</v>
      </c>
      <c r="D56" s="18">
        <f>SUM(D57:D64)</f>
        <v>46640.3</v>
      </c>
      <c r="E56" s="18">
        <f aca="true" t="shared" si="7" ref="E56:E61">D56/C56*100</f>
        <v>39.45168933178708</v>
      </c>
      <c r="F56" s="18">
        <f>SUM(F57:F64)</f>
        <v>48576.600000000006</v>
      </c>
      <c r="G56" s="18">
        <f>SUM(G57:G64)</f>
        <v>-1936.299999999999</v>
      </c>
      <c r="H56" s="18">
        <f>D56/F56*100</f>
        <v>96.0139243998139</v>
      </c>
    </row>
    <row r="57" spans="1:8" ht="38.25">
      <c r="A57" s="27" t="s">
        <v>77</v>
      </c>
      <c r="B57" s="28" t="s">
        <v>73</v>
      </c>
      <c r="C57" s="16">
        <v>4930.7</v>
      </c>
      <c r="D57" s="16">
        <v>1990.3</v>
      </c>
      <c r="E57" s="16">
        <f t="shared" si="7"/>
        <v>40.3654653497475</v>
      </c>
      <c r="F57" s="16">
        <v>2298.6</v>
      </c>
      <c r="G57" s="16">
        <f aca="true" t="shared" si="8" ref="G57:G64">SUM(D57-F57)</f>
        <v>-308.29999999999995</v>
      </c>
      <c r="H57" s="19">
        <f aca="true" t="shared" si="9" ref="H57:H105">D57/F57*100</f>
        <v>86.58748803619595</v>
      </c>
    </row>
    <row r="58" spans="1:8" ht="51">
      <c r="A58" s="29" t="s">
        <v>5</v>
      </c>
      <c r="B58" s="30" t="s">
        <v>6</v>
      </c>
      <c r="C58" s="17">
        <v>6638.9</v>
      </c>
      <c r="D58" s="17">
        <v>2716.3</v>
      </c>
      <c r="E58" s="17">
        <f t="shared" si="7"/>
        <v>40.91491060266008</v>
      </c>
      <c r="F58" s="17">
        <v>3510.8</v>
      </c>
      <c r="G58" s="17">
        <f t="shared" si="8"/>
        <v>-794.5</v>
      </c>
      <c r="H58" s="19">
        <f t="shared" si="9"/>
        <v>77.36983023812236</v>
      </c>
    </row>
    <row r="59" spans="1:8" ht="51">
      <c r="A59" s="29" t="s">
        <v>7</v>
      </c>
      <c r="B59" s="30" t="s">
        <v>8</v>
      </c>
      <c r="C59" s="17">
        <v>60524.4</v>
      </c>
      <c r="D59" s="17">
        <v>26743.8</v>
      </c>
      <c r="E59" s="17">
        <f t="shared" si="7"/>
        <v>44.186807304161626</v>
      </c>
      <c r="F59" s="17">
        <v>25037.1</v>
      </c>
      <c r="G59" s="17">
        <f t="shared" si="8"/>
        <v>1706.7000000000007</v>
      </c>
      <c r="H59" s="19">
        <f t="shared" si="9"/>
        <v>106.81668404088333</v>
      </c>
    </row>
    <row r="60" spans="1:8" ht="12.75">
      <c r="A60" s="29" t="s">
        <v>122</v>
      </c>
      <c r="B60" s="30" t="s">
        <v>121</v>
      </c>
      <c r="C60" s="17">
        <v>1.1</v>
      </c>
      <c r="D60" s="17">
        <v>0</v>
      </c>
      <c r="E60" s="17">
        <f t="shared" si="7"/>
        <v>0</v>
      </c>
      <c r="F60" s="17">
        <v>52.9</v>
      </c>
      <c r="G60" s="17">
        <f t="shared" si="8"/>
        <v>-52.9</v>
      </c>
      <c r="H60" s="19" t="s">
        <v>123</v>
      </c>
    </row>
    <row r="61" spans="1:8" ht="38.25">
      <c r="A61" s="29" t="s">
        <v>9</v>
      </c>
      <c r="B61" s="30" t="s">
        <v>10</v>
      </c>
      <c r="C61" s="17">
        <v>12069.2</v>
      </c>
      <c r="D61" s="17">
        <v>5660</v>
      </c>
      <c r="E61" s="17">
        <f t="shared" si="7"/>
        <v>46.89623173035495</v>
      </c>
      <c r="F61" s="17">
        <v>5012.6</v>
      </c>
      <c r="G61" s="17">
        <f t="shared" si="8"/>
        <v>647.3999999999996</v>
      </c>
      <c r="H61" s="19">
        <f t="shared" si="9"/>
        <v>112.9154530582931</v>
      </c>
    </row>
    <row r="62" spans="1:8" ht="12.75">
      <c r="A62" s="29" t="s">
        <v>134</v>
      </c>
      <c r="B62" s="31" t="s">
        <v>135</v>
      </c>
      <c r="C62" s="17">
        <v>0</v>
      </c>
      <c r="D62" s="17">
        <v>0</v>
      </c>
      <c r="E62" s="17" t="s">
        <v>123</v>
      </c>
      <c r="F62" s="17">
        <v>1502.3</v>
      </c>
      <c r="G62" s="17">
        <f t="shared" si="8"/>
        <v>-1502.3</v>
      </c>
      <c r="H62" s="19" t="s">
        <v>123</v>
      </c>
    </row>
    <row r="63" spans="1:8" ht="12.75">
      <c r="A63" s="29" t="s">
        <v>11</v>
      </c>
      <c r="B63" s="30" t="s">
        <v>50</v>
      </c>
      <c r="C63" s="17">
        <v>3987.1</v>
      </c>
      <c r="D63" s="17">
        <v>0</v>
      </c>
      <c r="E63" s="17">
        <f>D63/C63*100</f>
        <v>0</v>
      </c>
      <c r="F63" s="17">
        <v>0</v>
      </c>
      <c r="G63" s="17">
        <f t="shared" si="8"/>
        <v>0</v>
      </c>
      <c r="H63" s="19" t="s">
        <v>123</v>
      </c>
    </row>
    <row r="64" spans="1:8" ht="12.75">
      <c r="A64" s="29" t="s">
        <v>12</v>
      </c>
      <c r="B64" s="30" t="s">
        <v>52</v>
      </c>
      <c r="C64" s="17">
        <v>30069.9</v>
      </c>
      <c r="D64" s="17">
        <v>9529.9</v>
      </c>
      <c r="E64" s="17">
        <f>D64/C64*100</f>
        <v>31.692489832024712</v>
      </c>
      <c r="F64" s="17">
        <v>11162.3</v>
      </c>
      <c r="G64" s="17">
        <f t="shared" si="8"/>
        <v>-1632.3999999999996</v>
      </c>
      <c r="H64" s="19">
        <f t="shared" si="9"/>
        <v>85.37577381005707</v>
      </c>
    </row>
    <row r="65" spans="1:8" ht="12.75">
      <c r="A65" s="25" t="s">
        <v>71</v>
      </c>
      <c r="B65" s="32" t="s">
        <v>68</v>
      </c>
      <c r="C65" s="18">
        <f>SUM(C66:C67)</f>
        <v>1317.3</v>
      </c>
      <c r="D65" s="18">
        <f>SUM(D66:D67)</f>
        <v>465.7</v>
      </c>
      <c r="E65" s="18">
        <f>SUM(D65/C65*100)</f>
        <v>35.35261519775298</v>
      </c>
      <c r="F65" s="18">
        <f>SUM(F66:F67)</f>
        <v>393.5</v>
      </c>
      <c r="G65" s="18">
        <f>SUM(G66:G67)</f>
        <v>72.19999999999999</v>
      </c>
      <c r="H65" s="18">
        <f t="shared" si="9"/>
        <v>118.34815756035577</v>
      </c>
    </row>
    <row r="66" spans="1:8" ht="12.75">
      <c r="A66" s="27" t="s">
        <v>78</v>
      </c>
      <c r="B66" s="28" t="s">
        <v>74</v>
      </c>
      <c r="C66" s="16">
        <v>1212.3</v>
      </c>
      <c r="D66" s="16">
        <v>465.7</v>
      </c>
      <c r="E66" s="16">
        <f>D66/C66*100</f>
        <v>38.41458384888229</v>
      </c>
      <c r="F66" s="16">
        <v>393.5</v>
      </c>
      <c r="G66" s="16">
        <f>SUM(D66-F66)</f>
        <v>72.19999999999999</v>
      </c>
      <c r="H66" s="19">
        <f t="shared" si="9"/>
        <v>118.34815756035577</v>
      </c>
    </row>
    <row r="67" spans="1:8" ht="12.75">
      <c r="A67" s="29" t="s">
        <v>70</v>
      </c>
      <c r="B67" s="31" t="s">
        <v>69</v>
      </c>
      <c r="C67" s="17">
        <v>105</v>
      </c>
      <c r="D67" s="17">
        <v>0</v>
      </c>
      <c r="E67" s="17">
        <f>SUM(D67/C67*100)</f>
        <v>0</v>
      </c>
      <c r="F67" s="17">
        <v>0</v>
      </c>
      <c r="G67" s="17">
        <f>SUM(D67-F67)</f>
        <v>0</v>
      </c>
      <c r="H67" s="19" t="s">
        <v>123</v>
      </c>
    </row>
    <row r="68" spans="1:8" ht="25.5">
      <c r="A68" s="25" t="s">
        <v>13</v>
      </c>
      <c r="B68" s="26" t="s">
        <v>14</v>
      </c>
      <c r="C68" s="18">
        <f>C69+C70</f>
        <v>3472</v>
      </c>
      <c r="D68" s="18">
        <f>D69+D70</f>
        <v>465.4</v>
      </c>
      <c r="E68" s="18">
        <f>D68/C68*100</f>
        <v>13.404377880184331</v>
      </c>
      <c r="F68" s="18">
        <f>F69+F70</f>
        <v>290.6</v>
      </c>
      <c r="G68" s="18">
        <f>SUM(G69:G69)</f>
        <v>0</v>
      </c>
      <c r="H68" s="18">
        <f t="shared" si="9"/>
        <v>160.15141087405368</v>
      </c>
    </row>
    <row r="69" spans="1:8" ht="12.75">
      <c r="A69" s="29" t="s">
        <v>139</v>
      </c>
      <c r="B69" s="30" t="s">
        <v>15</v>
      </c>
      <c r="C69" s="17">
        <v>0</v>
      </c>
      <c r="D69" s="17">
        <v>0</v>
      </c>
      <c r="E69" s="17" t="s">
        <v>123</v>
      </c>
      <c r="F69" s="17">
        <v>0</v>
      </c>
      <c r="G69" s="17">
        <f>SUM(D69-F69)</f>
        <v>0</v>
      </c>
      <c r="H69" s="19" t="s">
        <v>123</v>
      </c>
    </row>
    <row r="70" spans="1:8" ht="38.25">
      <c r="A70" s="29" t="s">
        <v>141</v>
      </c>
      <c r="B70" s="31" t="s">
        <v>140</v>
      </c>
      <c r="C70" s="17">
        <v>3472</v>
      </c>
      <c r="D70" s="17">
        <v>465.4</v>
      </c>
      <c r="E70" s="17">
        <f>D70/C70*100</f>
        <v>13.404377880184331</v>
      </c>
      <c r="F70" s="17">
        <v>290.6</v>
      </c>
      <c r="G70" s="17">
        <f>SUM(D70-F70)</f>
        <v>174.79999999999995</v>
      </c>
      <c r="H70" s="19">
        <f t="shared" si="9"/>
        <v>160.15141087405368</v>
      </c>
    </row>
    <row r="71" spans="1:8" ht="12.75">
      <c r="A71" s="25" t="s">
        <v>16</v>
      </c>
      <c r="B71" s="26" t="s">
        <v>17</v>
      </c>
      <c r="C71" s="18">
        <f>SUM(C72:C75)</f>
        <v>186786.19999999998</v>
      </c>
      <c r="D71" s="18">
        <f>SUM(D72:D75)</f>
        <v>15657</v>
      </c>
      <c r="E71" s="18">
        <f>D71/C71*100</f>
        <v>8.382310898770895</v>
      </c>
      <c r="F71" s="18">
        <f>SUM(F72:F75)</f>
        <v>10649.5</v>
      </c>
      <c r="G71" s="18">
        <f>SUM(G72:G75)</f>
        <v>5007.5</v>
      </c>
      <c r="H71" s="18">
        <f t="shared" si="9"/>
        <v>147.02098690079345</v>
      </c>
    </row>
    <row r="72" spans="1:8" ht="12.75">
      <c r="A72" s="33" t="s">
        <v>120</v>
      </c>
      <c r="B72" s="34" t="s">
        <v>112</v>
      </c>
      <c r="C72" s="19">
        <v>150</v>
      </c>
      <c r="D72" s="19">
        <v>0</v>
      </c>
      <c r="E72" s="17">
        <f>D72/C72*100</f>
        <v>0</v>
      </c>
      <c r="F72" s="19">
        <v>0</v>
      </c>
      <c r="G72" s="17">
        <f>SUM(D72-F72)</f>
        <v>0</v>
      </c>
      <c r="H72" s="19" t="e">
        <f t="shared" si="9"/>
        <v>#DIV/0!</v>
      </c>
    </row>
    <row r="73" spans="1:8" ht="12.75">
      <c r="A73" s="29" t="s">
        <v>18</v>
      </c>
      <c r="B73" s="30" t="s">
        <v>19</v>
      </c>
      <c r="C73" s="17">
        <v>5049.4</v>
      </c>
      <c r="D73" s="17">
        <v>2770.1</v>
      </c>
      <c r="E73" s="17">
        <f>D73/C73*100</f>
        <v>54.85998336436012</v>
      </c>
      <c r="F73" s="17">
        <v>1581.7</v>
      </c>
      <c r="G73" s="17">
        <f>SUM(D73-F73)</f>
        <v>1188.3999999999999</v>
      </c>
      <c r="H73" s="19">
        <f t="shared" si="9"/>
        <v>175.13434911803753</v>
      </c>
    </row>
    <row r="74" spans="1:8" ht="12.75">
      <c r="A74" s="29" t="s">
        <v>110</v>
      </c>
      <c r="B74" s="30" t="s">
        <v>51</v>
      </c>
      <c r="C74" s="17">
        <v>178688.9</v>
      </c>
      <c r="D74" s="17">
        <v>12833.4</v>
      </c>
      <c r="E74" s="17">
        <f aca="true" t="shared" si="10" ref="E74:E105">D74/C74*100</f>
        <v>7.181979406667118</v>
      </c>
      <c r="F74" s="17">
        <v>9031.8</v>
      </c>
      <c r="G74" s="17">
        <f>SUM(D74-F74)</f>
        <v>3801.6000000000004</v>
      </c>
      <c r="H74" s="19">
        <f t="shared" si="9"/>
        <v>142.09127748621538</v>
      </c>
    </row>
    <row r="75" spans="1:8" ht="12.75">
      <c r="A75" s="29" t="s">
        <v>20</v>
      </c>
      <c r="B75" s="30" t="s">
        <v>21</v>
      </c>
      <c r="C75" s="17">
        <v>2897.9</v>
      </c>
      <c r="D75" s="17">
        <v>53.5</v>
      </c>
      <c r="E75" s="17">
        <f t="shared" si="10"/>
        <v>1.8461644639221504</v>
      </c>
      <c r="F75" s="17">
        <v>36</v>
      </c>
      <c r="G75" s="17">
        <f>SUM(D75-F75)</f>
        <v>17.5</v>
      </c>
      <c r="H75" s="19" t="s">
        <v>123</v>
      </c>
    </row>
    <row r="76" spans="1:8" ht="12.75">
      <c r="A76" s="25" t="s">
        <v>22</v>
      </c>
      <c r="B76" s="26" t="s">
        <v>23</v>
      </c>
      <c r="C76" s="18">
        <f>SUM(C77:C80)</f>
        <v>244817.5</v>
      </c>
      <c r="D76" s="18">
        <f>SUM(D77:D80)</f>
        <v>67320.3</v>
      </c>
      <c r="E76" s="18">
        <f>D76/C76*100</f>
        <v>27.498156790262136</v>
      </c>
      <c r="F76" s="18">
        <f>SUM(F77:F80)</f>
        <v>47143.299999999996</v>
      </c>
      <c r="G76" s="18">
        <f>SUM(G77:G80)</f>
        <v>20176.999999999996</v>
      </c>
      <c r="H76" s="18">
        <f t="shared" si="9"/>
        <v>142.79929491571443</v>
      </c>
    </row>
    <row r="77" spans="1:8" ht="12.75">
      <c r="A77" s="29" t="s">
        <v>61</v>
      </c>
      <c r="B77" s="31" t="s">
        <v>60</v>
      </c>
      <c r="C77" s="17">
        <v>37093.8</v>
      </c>
      <c r="D77" s="17">
        <v>9433.7</v>
      </c>
      <c r="E77" s="17">
        <f t="shared" si="10"/>
        <v>25.432012897034006</v>
      </c>
      <c r="F77" s="17">
        <v>2691.9</v>
      </c>
      <c r="G77" s="17">
        <f>SUM(D77-F77)</f>
        <v>6741.800000000001</v>
      </c>
      <c r="H77" s="19">
        <f t="shared" si="9"/>
        <v>350.44763921393815</v>
      </c>
    </row>
    <row r="78" spans="1:8" ht="12.75">
      <c r="A78" s="29" t="s">
        <v>24</v>
      </c>
      <c r="B78" s="30" t="s">
        <v>25</v>
      </c>
      <c r="C78" s="17">
        <v>96137.3</v>
      </c>
      <c r="D78" s="17">
        <v>10047.8</v>
      </c>
      <c r="E78" s="17">
        <f t="shared" si="10"/>
        <v>10.451510495926138</v>
      </c>
      <c r="F78" s="17">
        <v>5297.8</v>
      </c>
      <c r="G78" s="17">
        <f>SUM(D78-F78)</f>
        <v>4749.999999999999</v>
      </c>
      <c r="H78" s="19">
        <f t="shared" si="9"/>
        <v>189.65985880931706</v>
      </c>
    </row>
    <row r="79" spans="1:8" ht="12.75">
      <c r="A79" s="29" t="s">
        <v>79</v>
      </c>
      <c r="B79" s="31" t="s">
        <v>75</v>
      </c>
      <c r="C79" s="17">
        <v>100237.1</v>
      </c>
      <c r="D79" s="17">
        <v>42910.1</v>
      </c>
      <c r="E79" s="17">
        <f t="shared" si="10"/>
        <v>42.80860080748545</v>
      </c>
      <c r="F79" s="17">
        <v>34933.5</v>
      </c>
      <c r="G79" s="17">
        <f>SUM(D79-F79)</f>
        <v>7976.5999999999985</v>
      </c>
      <c r="H79" s="19">
        <f t="shared" si="9"/>
        <v>122.83366968669043</v>
      </c>
    </row>
    <row r="80" spans="1:8" ht="25.5">
      <c r="A80" s="29" t="s">
        <v>72</v>
      </c>
      <c r="B80" s="31" t="s">
        <v>63</v>
      </c>
      <c r="C80" s="17">
        <v>11349.3</v>
      </c>
      <c r="D80" s="17">
        <v>4928.7</v>
      </c>
      <c r="E80" s="17">
        <f t="shared" si="10"/>
        <v>43.427347942163834</v>
      </c>
      <c r="F80" s="17">
        <v>4220.1</v>
      </c>
      <c r="G80" s="17">
        <f>SUM(D80-F80)</f>
        <v>708.5999999999995</v>
      </c>
      <c r="H80" s="19">
        <f t="shared" si="9"/>
        <v>116.79107130162791</v>
      </c>
    </row>
    <row r="81" spans="1:8" ht="12.75">
      <c r="A81" s="25" t="s">
        <v>64</v>
      </c>
      <c r="B81" s="32" t="s">
        <v>65</v>
      </c>
      <c r="C81" s="18">
        <f>SUM(C82:C83)</f>
        <v>1547.7</v>
      </c>
      <c r="D81" s="18">
        <f>SUM(D82:D83)</f>
        <v>0</v>
      </c>
      <c r="E81" s="18">
        <f>D81/C81*100</f>
        <v>0</v>
      </c>
      <c r="F81" s="18">
        <f>SUM(F82:F82)</f>
        <v>0</v>
      </c>
      <c r="G81" s="18">
        <f>SUM(G82:G82)</f>
        <v>0</v>
      </c>
      <c r="H81" s="18" t="s">
        <v>123</v>
      </c>
    </row>
    <row r="82" spans="1:8" ht="12.75">
      <c r="A82" s="29" t="s">
        <v>67</v>
      </c>
      <c r="B82" s="31" t="s">
        <v>66</v>
      </c>
      <c r="C82" s="17">
        <v>210.9</v>
      </c>
      <c r="D82" s="17">
        <v>0</v>
      </c>
      <c r="E82" s="17">
        <f>D82/C82*100</f>
        <v>0</v>
      </c>
      <c r="F82" s="17">
        <v>0</v>
      </c>
      <c r="G82" s="17">
        <f>SUM(D82-F82)</f>
        <v>0</v>
      </c>
      <c r="H82" s="19" t="s">
        <v>123</v>
      </c>
    </row>
    <row r="83" spans="1:8" ht="25.5">
      <c r="A83" s="29" t="s">
        <v>151</v>
      </c>
      <c r="B83" s="31" t="s">
        <v>150</v>
      </c>
      <c r="C83" s="17">
        <v>1336.8</v>
      </c>
      <c r="D83" s="17">
        <v>0</v>
      </c>
      <c r="E83" s="17">
        <f>D83/C83*100</f>
        <v>0</v>
      </c>
      <c r="F83" s="17">
        <v>0</v>
      </c>
      <c r="G83" s="17">
        <f>SUM(D83-F83)</f>
        <v>0</v>
      </c>
      <c r="H83" s="19" t="s">
        <v>123</v>
      </c>
    </row>
    <row r="84" spans="1:8" ht="12.75">
      <c r="A84" s="25" t="s">
        <v>26</v>
      </c>
      <c r="B84" s="26" t="s">
        <v>27</v>
      </c>
      <c r="C84" s="18">
        <f>SUM(C85:C89)</f>
        <v>656135.4</v>
      </c>
      <c r="D84" s="18">
        <f>SUM(D85:D89)</f>
        <v>341114.9</v>
      </c>
      <c r="E84" s="18">
        <f t="shared" si="10"/>
        <v>51.98849200942367</v>
      </c>
      <c r="F84" s="18">
        <f>SUM(F85:F89)</f>
        <v>321794.8</v>
      </c>
      <c r="G84" s="18">
        <f>SUM(G85:G89)</f>
        <v>19320.09999999999</v>
      </c>
      <c r="H84" s="18">
        <f t="shared" si="9"/>
        <v>106.00385711639842</v>
      </c>
    </row>
    <row r="85" spans="1:8" ht="12.75">
      <c r="A85" s="29" t="s">
        <v>28</v>
      </c>
      <c r="B85" s="30" t="s">
        <v>29</v>
      </c>
      <c r="C85" s="17">
        <v>191523.1</v>
      </c>
      <c r="D85" s="17">
        <v>91576.5</v>
      </c>
      <c r="E85" s="17">
        <f t="shared" si="10"/>
        <v>47.81485888647374</v>
      </c>
      <c r="F85" s="17">
        <v>86514.3</v>
      </c>
      <c r="G85" s="17">
        <f>SUM(D85-F85)</f>
        <v>5062.199999999997</v>
      </c>
      <c r="H85" s="19">
        <f t="shared" si="9"/>
        <v>105.85128701266726</v>
      </c>
    </row>
    <row r="86" spans="1:8" ht="12.75">
      <c r="A86" s="29" t="s">
        <v>30</v>
      </c>
      <c r="B86" s="30" t="s">
        <v>31</v>
      </c>
      <c r="C86" s="17">
        <v>408032.9</v>
      </c>
      <c r="D86" s="17">
        <v>217816.8</v>
      </c>
      <c r="E86" s="17">
        <f t="shared" si="10"/>
        <v>53.38216599690858</v>
      </c>
      <c r="F86" s="17">
        <v>200803.9</v>
      </c>
      <c r="G86" s="17">
        <f>SUM(D86-F86)</f>
        <v>17012.899999999994</v>
      </c>
      <c r="H86" s="19">
        <f t="shared" si="9"/>
        <v>108.47239520746359</v>
      </c>
    </row>
    <row r="87" spans="1:8" ht="12.75">
      <c r="A87" s="29" t="s">
        <v>114</v>
      </c>
      <c r="B87" s="31" t="s">
        <v>113</v>
      </c>
      <c r="C87" s="17">
        <v>39938.4</v>
      </c>
      <c r="D87" s="17">
        <v>22977.8</v>
      </c>
      <c r="E87" s="17">
        <f>D87/C87*100</f>
        <v>57.53310097550227</v>
      </c>
      <c r="F87" s="17">
        <v>27198.1</v>
      </c>
      <c r="G87" s="17">
        <f>SUM(D87-F87)</f>
        <v>-4220.299999999999</v>
      </c>
      <c r="H87" s="19">
        <f t="shared" si="9"/>
        <v>84.4831072758759</v>
      </c>
    </row>
    <row r="88" spans="1:8" ht="12.75">
      <c r="A88" s="29" t="s">
        <v>111</v>
      </c>
      <c r="B88" s="30" t="s">
        <v>32</v>
      </c>
      <c r="C88" s="17">
        <v>241</v>
      </c>
      <c r="D88" s="17">
        <v>121.4</v>
      </c>
      <c r="E88" s="17">
        <f t="shared" si="10"/>
        <v>50.37344398340249</v>
      </c>
      <c r="F88" s="17">
        <v>1074.4</v>
      </c>
      <c r="G88" s="17">
        <f>SUM(D88-F88)</f>
        <v>-953.0000000000001</v>
      </c>
      <c r="H88" s="19">
        <f t="shared" si="9"/>
        <v>11.299329858525688</v>
      </c>
    </row>
    <row r="89" spans="1:8" ht="12.75">
      <c r="A89" s="29" t="s">
        <v>33</v>
      </c>
      <c r="B89" s="30" t="s">
        <v>34</v>
      </c>
      <c r="C89" s="17">
        <v>16400</v>
      </c>
      <c r="D89" s="17">
        <v>8622.4</v>
      </c>
      <c r="E89" s="17">
        <f t="shared" si="10"/>
        <v>52.57560975609756</v>
      </c>
      <c r="F89" s="17">
        <v>6204.1</v>
      </c>
      <c r="G89" s="17">
        <f>SUM(D89-F89)</f>
        <v>2418.2999999999993</v>
      </c>
      <c r="H89" s="19">
        <f t="shared" si="9"/>
        <v>138.97906223303943</v>
      </c>
    </row>
    <row r="90" spans="1:8" ht="12.75">
      <c r="A90" s="25" t="s">
        <v>53</v>
      </c>
      <c r="B90" s="26" t="s">
        <v>35</v>
      </c>
      <c r="C90" s="18">
        <f>SUM(C91:C92)</f>
        <v>90839.7</v>
      </c>
      <c r="D90" s="18">
        <f>SUM(D91:D92)</f>
        <v>54128.5</v>
      </c>
      <c r="E90" s="18">
        <f t="shared" si="10"/>
        <v>59.586832629345984</v>
      </c>
      <c r="F90" s="18">
        <f>SUM(F91:F92)</f>
        <v>36294.7</v>
      </c>
      <c r="G90" s="18">
        <f>SUM(G91:G92)</f>
        <v>17833.800000000003</v>
      </c>
      <c r="H90" s="18">
        <f t="shared" si="9"/>
        <v>149.13609976112215</v>
      </c>
    </row>
    <row r="91" spans="1:8" ht="12.75">
      <c r="A91" s="29" t="s">
        <v>36</v>
      </c>
      <c r="B91" s="30" t="s">
        <v>37</v>
      </c>
      <c r="C91" s="17">
        <v>72867.2</v>
      </c>
      <c r="D91" s="17">
        <v>45146</v>
      </c>
      <c r="E91" s="17">
        <f t="shared" si="10"/>
        <v>61.95654560625356</v>
      </c>
      <c r="F91" s="17">
        <v>28503.6</v>
      </c>
      <c r="G91" s="17">
        <f>SUM(D91-F91)</f>
        <v>16642.4</v>
      </c>
      <c r="H91" s="19">
        <f t="shared" si="9"/>
        <v>158.3870107635527</v>
      </c>
    </row>
    <row r="92" spans="1:8" ht="25.5">
      <c r="A92" s="29" t="s">
        <v>54</v>
      </c>
      <c r="B92" s="30" t="s">
        <v>38</v>
      </c>
      <c r="C92" s="17">
        <v>17972.5</v>
      </c>
      <c r="D92" s="17">
        <v>8982.5</v>
      </c>
      <c r="E92" s="17">
        <f t="shared" si="10"/>
        <v>49.97913478926137</v>
      </c>
      <c r="F92" s="17">
        <v>7791.1</v>
      </c>
      <c r="G92" s="17">
        <f>SUM(D92-F92)</f>
        <v>1191.3999999999996</v>
      </c>
      <c r="H92" s="19">
        <f t="shared" si="9"/>
        <v>115.29180731860713</v>
      </c>
    </row>
    <row r="93" spans="1:8" ht="12.75">
      <c r="A93" s="25" t="s">
        <v>39</v>
      </c>
      <c r="B93" s="26" t="s">
        <v>40</v>
      </c>
      <c r="C93" s="18">
        <f>SUM(C94:C97)</f>
        <v>61093.600000000006</v>
      </c>
      <c r="D93" s="18">
        <f>SUM(D94:D97)</f>
        <v>24250.2</v>
      </c>
      <c r="E93" s="18">
        <f t="shared" si="10"/>
        <v>39.69351945211937</v>
      </c>
      <c r="F93" s="18">
        <f>SUM(F94:F97)</f>
        <v>23087.2</v>
      </c>
      <c r="G93" s="18">
        <f>SUM(G94:G97)</f>
        <v>1163.0000000000011</v>
      </c>
      <c r="H93" s="18">
        <f t="shared" si="9"/>
        <v>105.03742333414185</v>
      </c>
    </row>
    <row r="94" spans="1:8" ht="12.75">
      <c r="A94" s="29" t="s">
        <v>41</v>
      </c>
      <c r="B94" s="31">
        <v>1001</v>
      </c>
      <c r="C94" s="17">
        <v>7654.2</v>
      </c>
      <c r="D94" s="17">
        <v>4163.6</v>
      </c>
      <c r="E94" s="17">
        <f t="shared" si="10"/>
        <v>54.39627916699329</v>
      </c>
      <c r="F94" s="17">
        <v>3434.1</v>
      </c>
      <c r="G94" s="17">
        <f>SUM(D94-F94)</f>
        <v>729.5000000000005</v>
      </c>
      <c r="H94" s="19">
        <f t="shared" si="9"/>
        <v>121.24282927113363</v>
      </c>
    </row>
    <row r="95" spans="1:8" ht="12.75">
      <c r="A95" s="29" t="s">
        <v>42</v>
      </c>
      <c r="B95" s="30" t="s">
        <v>43</v>
      </c>
      <c r="C95" s="17">
        <v>3878.2</v>
      </c>
      <c r="D95" s="17">
        <v>1915.9</v>
      </c>
      <c r="E95" s="17">
        <f t="shared" si="10"/>
        <v>49.401784332937964</v>
      </c>
      <c r="F95" s="17">
        <v>1952.2</v>
      </c>
      <c r="G95" s="17">
        <f>SUM(D95-F95)</f>
        <v>-36.299999999999955</v>
      </c>
      <c r="H95" s="19">
        <f t="shared" si="9"/>
        <v>98.14055936891712</v>
      </c>
    </row>
    <row r="96" spans="1:8" ht="12.75">
      <c r="A96" s="29" t="s">
        <v>44</v>
      </c>
      <c r="B96" s="30" t="s">
        <v>45</v>
      </c>
      <c r="C96" s="17">
        <v>43130.8</v>
      </c>
      <c r="D96" s="17">
        <v>15299.7</v>
      </c>
      <c r="E96" s="17">
        <f t="shared" si="10"/>
        <v>35.47279438359595</v>
      </c>
      <c r="F96" s="17">
        <v>15737</v>
      </c>
      <c r="G96" s="17">
        <f>SUM(D96-F96)</f>
        <v>-437.2999999999993</v>
      </c>
      <c r="H96" s="19">
        <f t="shared" si="9"/>
        <v>97.22119844951389</v>
      </c>
    </row>
    <row r="97" spans="1:8" ht="12.75">
      <c r="A97" s="29" t="s">
        <v>46</v>
      </c>
      <c r="B97" s="31">
        <v>1006</v>
      </c>
      <c r="C97" s="17">
        <v>6430.4</v>
      </c>
      <c r="D97" s="17">
        <v>2871</v>
      </c>
      <c r="E97" s="17">
        <f t="shared" si="10"/>
        <v>44.647300323463554</v>
      </c>
      <c r="F97" s="17">
        <v>1963.9</v>
      </c>
      <c r="G97" s="17">
        <f>SUM(D97-F97)</f>
        <v>907.0999999999999</v>
      </c>
      <c r="H97" s="19">
        <f t="shared" si="9"/>
        <v>146.1887061459341</v>
      </c>
    </row>
    <row r="98" spans="1:8" ht="12.75">
      <c r="A98" s="25" t="s">
        <v>55</v>
      </c>
      <c r="B98" s="26" t="s">
        <v>47</v>
      </c>
      <c r="C98" s="18">
        <f>SUM(C99:C102)</f>
        <v>53853.50000000001</v>
      </c>
      <c r="D98" s="18">
        <f>SUM(D99:D102)</f>
        <v>30423.100000000002</v>
      </c>
      <c r="E98" s="18">
        <f t="shared" si="10"/>
        <v>56.492335688488204</v>
      </c>
      <c r="F98" s="18">
        <f>SUM(F99:F102)</f>
        <v>28054.4</v>
      </c>
      <c r="G98" s="18">
        <f>SUM(G99:G102)</f>
        <v>2368.699999999999</v>
      </c>
      <c r="H98" s="18">
        <f t="shared" si="9"/>
        <v>108.44323885023384</v>
      </c>
    </row>
    <row r="99" spans="1:8" ht="12.75">
      <c r="A99" s="29" t="s">
        <v>56</v>
      </c>
      <c r="B99" s="30" t="s">
        <v>48</v>
      </c>
      <c r="C99" s="17">
        <v>51001.3</v>
      </c>
      <c r="D99" s="17">
        <v>29293</v>
      </c>
      <c r="E99" s="17">
        <f t="shared" si="10"/>
        <v>57.435790852390035</v>
      </c>
      <c r="F99" s="17">
        <v>26982.4</v>
      </c>
      <c r="G99" s="17">
        <f>SUM(D99-F99)</f>
        <v>2310.5999999999985</v>
      </c>
      <c r="H99" s="19">
        <f t="shared" si="9"/>
        <v>108.56335981973433</v>
      </c>
    </row>
    <row r="100" spans="1:8" ht="12.75">
      <c r="A100" s="29" t="s">
        <v>80</v>
      </c>
      <c r="B100" s="31" t="s">
        <v>76</v>
      </c>
      <c r="C100" s="17">
        <v>700</v>
      </c>
      <c r="D100" s="17">
        <v>400.9</v>
      </c>
      <c r="E100" s="17">
        <f t="shared" si="10"/>
        <v>57.27142857142857</v>
      </c>
      <c r="F100" s="17">
        <v>401.5</v>
      </c>
      <c r="G100" s="17">
        <f>SUM(D100-F100)</f>
        <v>-0.6000000000000227</v>
      </c>
      <c r="H100" s="19">
        <f t="shared" si="9"/>
        <v>99.85056039850559</v>
      </c>
    </row>
    <row r="101" spans="1:8" ht="12.75">
      <c r="A101" s="29" t="s">
        <v>153</v>
      </c>
      <c r="B101" s="31" t="s">
        <v>152</v>
      </c>
      <c r="C101" s="17">
        <v>484.9</v>
      </c>
      <c r="D101" s="17">
        <v>0</v>
      </c>
      <c r="E101" s="17">
        <f t="shared" si="10"/>
        <v>0</v>
      </c>
      <c r="F101" s="17">
        <v>0</v>
      </c>
      <c r="G101" s="17">
        <f>SUM(D101-F101)</f>
        <v>0</v>
      </c>
      <c r="H101" s="19" t="s">
        <v>123</v>
      </c>
    </row>
    <row r="102" spans="1:8" ht="15" customHeight="1">
      <c r="A102" s="29" t="s">
        <v>62</v>
      </c>
      <c r="B102" s="31">
        <v>1105</v>
      </c>
      <c r="C102" s="17">
        <v>1667.3</v>
      </c>
      <c r="D102" s="17">
        <v>729.2</v>
      </c>
      <c r="E102" s="17">
        <f t="shared" si="10"/>
        <v>43.73538055538896</v>
      </c>
      <c r="F102" s="17">
        <v>670.5</v>
      </c>
      <c r="G102" s="17">
        <f>SUM(D102-F102)</f>
        <v>58.700000000000045</v>
      </c>
      <c r="H102" s="19">
        <f t="shared" si="9"/>
        <v>108.75466070096944</v>
      </c>
    </row>
    <row r="103" spans="1:8" ht="34.5" customHeight="1">
      <c r="A103" s="25" t="s">
        <v>137</v>
      </c>
      <c r="B103" s="26" t="s">
        <v>57</v>
      </c>
      <c r="C103" s="18">
        <f>SUM(C104:C104)</f>
        <v>144.6</v>
      </c>
      <c r="D103" s="18">
        <f>SUM(D104:D104)</f>
        <v>0</v>
      </c>
      <c r="E103" s="18">
        <f t="shared" si="10"/>
        <v>0</v>
      </c>
      <c r="F103" s="18">
        <f>SUM(F104:F104)</f>
        <v>3358.3</v>
      </c>
      <c r="G103" s="18">
        <f>SUM(G104:G104)</f>
        <v>-3358.3</v>
      </c>
      <c r="H103" s="18">
        <f t="shared" si="9"/>
        <v>0</v>
      </c>
    </row>
    <row r="104" spans="1:8" ht="34.5" customHeight="1">
      <c r="A104" s="29" t="s">
        <v>138</v>
      </c>
      <c r="B104" s="30" t="s">
        <v>58</v>
      </c>
      <c r="C104" s="17">
        <v>144.6</v>
      </c>
      <c r="D104" s="17">
        <v>0</v>
      </c>
      <c r="E104" s="17">
        <f t="shared" si="10"/>
        <v>0</v>
      </c>
      <c r="F104" s="17">
        <v>3358.3</v>
      </c>
      <c r="G104" s="17">
        <f>SUM(D104-F104)</f>
        <v>-3358.3</v>
      </c>
      <c r="H104" s="19">
        <f t="shared" si="9"/>
        <v>0</v>
      </c>
    </row>
    <row r="105" spans="1:8" ht="12.75">
      <c r="A105" s="36" t="s">
        <v>49</v>
      </c>
      <c r="B105" s="8"/>
      <c r="C105" s="20">
        <f>SUM(C56+C65+C68+C71+C76+C81+C84+C90+C93+C98+C103)</f>
        <v>1418228.8</v>
      </c>
      <c r="D105" s="20">
        <f>SUM(D56+D65+D68+D71+D76+D81+D84+D90+D93+D98+D103)</f>
        <v>580465.4</v>
      </c>
      <c r="E105" s="20">
        <f t="shared" si="10"/>
        <v>40.92889666321823</v>
      </c>
      <c r="F105" s="20">
        <f>SUM(F56+F65+F68+F71+F76+F81+F84+F90+F93+F98+F103)</f>
        <v>519642.9</v>
      </c>
      <c r="G105" s="20">
        <f>D105-F105</f>
        <v>60822.5</v>
      </c>
      <c r="H105" s="20">
        <f t="shared" si="9"/>
        <v>111.70467257418508</v>
      </c>
    </row>
    <row r="106" spans="1:8" ht="25.5">
      <c r="A106" s="37" t="s">
        <v>59</v>
      </c>
      <c r="B106" s="9"/>
      <c r="C106" s="35">
        <v>-115796.6</v>
      </c>
      <c r="D106" s="1">
        <f>D54-D105</f>
        <v>17175.899999999907</v>
      </c>
      <c r="E106" s="1"/>
      <c r="F106" s="1">
        <f>F54-F105</f>
        <v>15598.5</v>
      </c>
      <c r="G106" s="1"/>
      <c r="H106" s="1"/>
    </row>
    <row r="107" spans="1:8" ht="12.75">
      <c r="A107" s="10"/>
      <c r="B107" s="11"/>
      <c r="C107" s="12"/>
      <c r="D107" s="12"/>
      <c r="E107" s="12"/>
      <c r="F107" s="21">
        <v>15598.5</v>
      </c>
      <c r="G107" s="12"/>
      <c r="H107" s="12"/>
    </row>
    <row r="108" spans="1:8" ht="12.75">
      <c r="A108" s="10"/>
      <c r="B108" s="11"/>
      <c r="C108" s="78"/>
      <c r="D108" s="78"/>
      <c r="E108" s="78"/>
      <c r="F108" s="78"/>
      <c r="G108" s="78"/>
      <c r="H108" s="78"/>
    </row>
    <row r="109" spans="1:8" ht="12.75">
      <c r="A109" s="13"/>
      <c r="B109" s="14"/>
      <c r="C109" s="13"/>
      <c r="D109" s="13"/>
      <c r="E109" s="13"/>
      <c r="F109" s="13"/>
      <c r="G109" s="13"/>
      <c r="H109" s="13"/>
    </row>
  </sheetData>
  <sheetProtection/>
  <mergeCells count="2">
    <mergeCell ref="A1:H1"/>
    <mergeCell ref="C108:H10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2023-04-17T13:17:16Z</cp:lastPrinted>
  <dcterms:created xsi:type="dcterms:W3CDTF">2009-04-28T07:05:16Z</dcterms:created>
  <dcterms:modified xsi:type="dcterms:W3CDTF">2023-07-20T06:50:20Z</dcterms:modified>
  <cp:category/>
  <cp:version/>
  <cp:contentType/>
  <cp:contentStatus/>
</cp:coreProperties>
</file>