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195" windowHeight="1116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'Лист1'!$A$1:$H$104</definedName>
  </definedNames>
  <calcPr fullCalcOnLoad="1"/>
</workbook>
</file>

<file path=xl/sharedStrings.xml><?xml version="1.0" encoding="utf-8"?>
<sst xmlns="http://schemas.openxmlformats.org/spreadsheetml/2006/main" count="193" uniqueCount="158">
  <si>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</si>
  <si>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</si>
  <si>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</si>
  <si>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</si>
  <si>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</si>
  <si>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</si>
  <si>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</si>
  <si>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</si>
  <si>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</si>
  <si>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</si>
  <si>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</si>
  <si>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</si>
  <si>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</si>
  <si>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</si>
  <si>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</si>
  <si>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</si>
  <si>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</si>
  <si>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</si>
  <si>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</si>
  <si>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</si>
  <si>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</si>
  <si>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</si>
  <si>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</si>
  <si>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</si>
  <si>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</si>
  <si>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</si>
  <si>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</si>
  <si>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</si>
  <si>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</si>
  <si>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</si>
  <si>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</si>
  <si>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</si>
  <si>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</si>
  <si>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</si>
  <si>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</si>
  <si>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</si>
  <si>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</si>
  <si>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</si>
  <si>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</si>
  <si>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</si>
  <si>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</si>
  <si>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</si>
  <si>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</si>
  <si>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</si>
  <si>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</si>
  <si>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</si>
  <si>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</si>
  <si>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</si>
  <si>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</si>
  <si>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</si>
  <si>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</si>
  <si>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</si>
  <si>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</si>
  <si>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</si>
  <si>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</si>
  <si>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</si>
  <si>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</si>
  <si>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</si>
  <si>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</si>
  <si>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</si>
  <si>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</si>
  <si>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</si>
  <si>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</si>
  <si>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</si>
  <si>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</si>
  <si>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</si>
  <si>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</si>
  <si>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</si>
  <si>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</si>
  <si>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</si>
  <si>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</si>
  <si>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</si>
  <si>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</si>
  <si>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</si>
  <si>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</si>
  <si>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</si>
  <si>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</si>
  <si>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</si>
  <si>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</si>
  <si>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</si>
  <si>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</si>
  <si>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</si>
  <si>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</si>
  <si>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</si>
  <si>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</si>
  <si>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</si>
  <si>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</si>
  <si>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</si>
  <si>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</si>
  <si>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</si>
  <si>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</si>
  <si>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</si>
  <si>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</si>
  <si>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</si>
  <si>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</si>
  <si>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</si>
  <si>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</si>
  <si>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</si>
  <si>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</si>
  <si>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</si>
  <si>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</si>
  <si>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</si>
  <si>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</si>
  <si>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</si>
  <si>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</si>
  <si>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</si>
  <si>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</si>
  <si>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</si>
  <si>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</si>
  <si>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</si>
  <si>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</si>
  <si>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</si>
  <si>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</si>
  <si>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</si>
  <si>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</si>
  <si>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</si>
  <si>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</si>
  <si>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 xml:space="preserve">Доходы от компенсации затрат государства 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</si>
  <si>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</si>
  <si>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от продажи земельных участков, государственная собственность на  которые  разграничена</t>
  </si>
  <si>
    <t>Сельское хозяйство и рыболовство</t>
  </si>
  <si>
    <t>0105</t>
  </si>
  <si>
    <t>Судебная система</t>
  </si>
  <si>
    <t>-</t>
  </si>
  <si>
    <t xml:space="preserve">Налог на имущество физических лиц </t>
  </si>
  <si>
    <t>Налог на игорный бизнес</t>
  </si>
  <si>
    <t>Гос. пошлина за установку рекламных конструкций</t>
  </si>
  <si>
    <t>Дотации</t>
  </si>
  <si>
    <t>Субсидии</t>
  </si>
  <si>
    <t>Субвенции</t>
  </si>
  <si>
    <t>ДОХОДЫ ОТ ВОЗВРАТА ОСТАТКОВ СУБСИДИЙ ПРОШЛЫХ ЛЕТ</t>
  </si>
  <si>
    <t>ВОЗВРАТ СУБВЕНЦИЙ, СУБСИДИЙ, ИНЫХ МЕЖБЮДЖЕТНЫХ ТРАНСФЕРТОВ</t>
  </si>
  <si>
    <t>Земельный налог с огранизаций</t>
  </si>
  <si>
    <t>Земельный налог с физических лиц</t>
  </si>
  <si>
    <t>Обеспечение проведения выборов и референдумов</t>
  </si>
  <si>
    <t>0107</t>
  </si>
  <si>
    <t>ЗЕМЕЛЬНЫЙ НАЛОГ,в т.ч.: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</si>
  <si>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</si>
  <si>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</si>
  <si>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</si>
  <si>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</si>
  <si>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</si>
  <si>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Налог, взимаемый в связи с применением упрощенной системы налогообложения</t>
  </si>
  <si>
    <t>Исполнено за 1 квартал 2022 года</t>
  </si>
  <si>
    <t>Отчет об исполнении консолидированного бюджета  Гагаринского района Смоленской области за 1 квартал 2023 года</t>
  </si>
  <si>
    <t>Уточненный план на 2023 год</t>
  </si>
  <si>
    <t>Исполнено за 1 квартал 2023 года</t>
  </si>
  <si>
    <t>% исполнения за 1 квартал 2023</t>
  </si>
  <si>
    <t>отклонение (факт 2023-2022)</t>
  </si>
  <si>
    <t>Процент роста исполнения 2023 к 2022 году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</si>
  <si>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</t>
  </si>
  <si>
    <t>Земельный налог до 1 января 2006 года</t>
  </si>
  <si>
    <t>Иные межбюджетные трансферты</t>
  </si>
  <si>
    <t>Налог, взимаемый в связи с  с применением патентной системы налогообложения</t>
  </si>
  <si>
    <t>0605</t>
  </si>
  <si>
    <t>Другие вопросы в области охраны окружающей среды</t>
  </si>
  <si>
    <t>1103</t>
  </si>
  <si>
    <t>Спорт высших достижений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</si>
</sst>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  <numFmt numFmtId="181" formatCode="#,##0.000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>
      <alignment horizontal="left" vertical="top" wrapText="1"/>
      <protection/>
    </xf>
    <xf numFmtId="4" fontId="32" fillId="19" borderId="1">
      <alignment horizontal="right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8" fontId="48" fillId="33" borderId="11" xfId="0" applyNumberFormat="1" applyFont="1" applyFill="1" applyBorder="1" applyAlignment="1">
      <alignment horizontal="center" vertical="center" wrapText="1"/>
    </xf>
    <xf numFmtId="178" fontId="48" fillId="34" borderId="12" xfId="0" applyNumberFormat="1" applyFont="1" applyFill="1" applyBorder="1" applyAlignment="1">
      <alignment vertical="top"/>
    </xf>
    <xf numFmtId="178" fontId="48" fillId="34" borderId="12" xfId="0" applyNumberFormat="1" applyFont="1" applyFill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top" wrapText="1"/>
    </xf>
    <xf numFmtId="178" fontId="48" fillId="0" borderId="0" xfId="0" applyNumberFormat="1" applyFont="1" applyAlignment="1">
      <alignment/>
    </xf>
    <xf numFmtId="3" fontId="49" fillId="34" borderId="11" xfId="0" applyNumberFormat="1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178" fontId="48" fillId="0" borderId="0" xfId="0" applyNumberFormat="1" applyFont="1" applyAlignment="1">
      <alignment vertical="center" wrapText="1"/>
    </xf>
    <xf numFmtId="3" fontId="48" fillId="0" borderId="0" xfId="0" applyNumberFormat="1" applyFont="1" applyAlignment="1">
      <alignment horizontal="right" vertical="top" wrapText="1"/>
    </xf>
    <xf numFmtId="178" fontId="48" fillId="0" borderId="0" xfId="0" applyNumberFormat="1" applyFont="1" applyAlignment="1">
      <alignment horizontal="right" vertical="top" wrapText="1"/>
    </xf>
    <xf numFmtId="178" fontId="48" fillId="0" borderId="0" xfId="0" applyNumberFormat="1" applyFont="1" applyAlignment="1">
      <alignment vertical="top"/>
    </xf>
    <xf numFmtId="3" fontId="48" fillId="0" borderId="0" xfId="0" applyNumberFormat="1" applyFont="1" applyAlignment="1">
      <alignment vertical="top"/>
    </xf>
    <xf numFmtId="3" fontId="48" fillId="0" borderId="0" xfId="0" applyNumberFormat="1" applyFont="1" applyAlignment="1">
      <alignment/>
    </xf>
    <xf numFmtId="178" fontId="4" fillId="35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2" fillId="36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right" vertical="top" wrapText="1"/>
    </xf>
    <xf numFmtId="178" fontId="2" fillId="34" borderId="12" xfId="0" applyNumberFormat="1" applyFont="1" applyFill="1" applyBorder="1" applyAlignment="1">
      <alignment horizontal="center" vertical="top" wrapText="1"/>
    </xf>
    <xf numFmtId="3" fontId="4" fillId="34" borderId="12" xfId="0" applyNumberFormat="1" applyFont="1" applyFill="1" applyBorder="1" applyAlignment="1">
      <alignment vertical="top"/>
    </xf>
    <xf numFmtId="178" fontId="4" fillId="34" borderId="12" xfId="0" applyNumberFormat="1" applyFont="1" applyFill="1" applyBorder="1" applyAlignment="1">
      <alignment vertical="top"/>
    </xf>
    <xf numFmtId="178" fontId="2" fillId="36" borderId="11" xfId="0" applyNumberFormat="1" applyFont="1" applyFill="1" applyBorder="1" applyAlignment="1">
      <alignment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178" fontId="4" fillId="35" borderId="11" xfId="0" applyNumberFormat="1" applyFont="1" applyFill="1" applyBorder="1" applyAlignment="1">
      <alignment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vertical="center" wrapText="1"/>
    </xf>
    <xf numFmtId="178" fontId="4" fillId="33" borderId="11" xfId="0" applyNumberFormat="1" applyFont="1" applyFill="1" applyBorder="1" applyAlignment="1">
      <alignment vertical="center" wrapText="1"/>
    </xf>
    <xf numFmtId="178" fontId="3" fillId="13" borderId="11" xfId="0" applyNumberFormat="1" applyFont="1" applyFill="1" applyBorder="1" applyAlignment="1">
      <alignment vertical="center" wrapText="1"/>
    </xf>
    <xf numFmtId="178" fontId="2" fillId="4" borderId="11" xfId="0" applyNumberFormat="1" applyFont="1" applyFill="1" applyBorder="1" applyAlignment="1">
      <alignment vertical="top" wrapText="1"/>
    </xf>
    <xf numFmtId="178" fontId="5" fillId="0" borderId="11" xfId="0" applyNumberFormat="1" applyFont="1" applyFill="1" applyBorder="1" applyAlignment="1">
      <alignment vertical="top" wrapText="1"/>
    </xf>
    <xf numFmtId="178" fontId="4" fillId="0" borderId="1" xfId="34" applyNumberFormat="1" applyFont="1" applyFill="1" applyAlignment="1" applyProtection="1">
      <alignment vertical="top" shrinkToFit="1"/>
      <protection/>
    </xf>
    <xf numFmtId="178" fontId="4" fillId="0" borderId="11" xfId="0" applyNumberFormat="1" applyFont="1" applyFill="1" applyBorder="1" applyAlignment="1">
      <alignment vertical="top" wrapText="1"/>
    </xf>
    <xf numFmtId="178" fontId="5" fillId="0" borderId="0" xfId="0" applyNumberFormat="1" applyFont="1" applyFill="1" applyBorder="1" applyAlignment="1">
      <alignment vertical="top" wrapText="1"/>
    </xf>
    <xf numFmtId="178" fontId="4" fillId="0" borderId="14" xfId="34" applyNumberFormat="1" applyFont="1" applyFill="1" applyBorder="1" applyAlignment="1" applyProtection="1">
      <alignment vertical="top" shrinkToFit="1"/>
      <protection/>
    </xf>
    <xf numFmtId="178" fontId="2" fillId="37" borderId="11" xfId="0" applyNumberFormat="1" applyFont="1" applyFill="1" applyBorder="1" applyAlignment="1">
      <alignment vertical="top" wrapText="1"/>
    </xf>
    <xf numFmtId="178" fontId="2" fillId="13" borderId="11" xfId="0" applyNumberFormat="1" applyFont="1" applyFill="1" applyBorder="1" applyAlignment="1">
      <alignment vertical="top" wrapText="1"/>
    </xf>
    <xf numFmtId="178" fontId="5" fillId="0" borderId="1" xfId="34" applyNumberFormat="1" applyFont="1" applyFill="1" applyAlignment="1" applyProtection="1">
      <alignment vertical="top" shrinkToFit="1"/>
      <protection/>
    </xf>
    <xf numFmtId="178" fontId="3" fillId="38" borderId="11" xfId="0" applyNumberFormat="1" applyFont="1" applyFill="1" applyBorder="1" applyAlignment="1">
      <alignment vertical="top" wrapText="1"/>
    </xf>
    <xf numFmtId="178" fontId="4" fillId="0" borderId="11" xfId="0" applyNumberFormat="1" applyFont="1" applyFill="1" applyBorder="1" applyAlignment="1">
      <alignment horizontal="right" vertical="top" wrapText="1"/>
    </xf>
    <xf numFmtId="178" fontId="5" fillId="0" borderId="11" xfId="0" applyNumberFormat="1" applyFont="1" applyFill="1" applyBorder="1" applyAlignment="1">
      <alignment horizontal="right" vertical="top" wrapText="1"/>
    </xf>
    <xf numFmtId="178" fontId="3" fillId="38" borderId="11" xfId="0" applyNumberFormat="1" applyFont="1" applyFill="1" applyBorder="1" applyAlignment="1">
      <alignment horizontal="center" vertical="top" wrapText="1"/>
    </xf>
    <xf numFmtId="178" fontId="2" fillId="39" borderId="11" xfId="0" applyNumberFormat="1" applyFont="1" applyFill="1" applyBorder="1" applyAlignment="1">
      <alignment vertical="center" wrapText="1"/>
    </xf>
    <xf numFmtId="178" fontId="2" fillId="6" borderId="11" xfId="0" applyNumberFormat="1" applyFont="1" applyFill="1" applyBorder="1" applyAlignment="1">
      <alignment vertical="top" wrapText="1"/>
    </xf>
    <xf numFmtId="178" fontId="2" fillId="13" borderId="11" xfId="0" applyNumberFormat="1" applyFont="1" applyFill="1" applyBorder="1" applyAlignment="1">
      <alignment vertical="center" wrapText="1"/>
    </xf>
    <xf numFmtId="3" fontId="2" fillId="13" borderId="1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0" fontId="4" fillId="0" borderId="1" xfId="33" applyNumberFormat="1" applyFont="1" applyAlignment="1" applyProtection="1">
      <alignment horizontal="left" vertical="top" wrapText="1"/>
      <protection/>
    </xf>
    <xf numFmtId="3" fontId="2" fillId="37" borderId="11" xfId="0" applyNumberFormat="1" applyFont="1" applyFill="1" applyBorder="1" applyAlignment="1">
      <alignment horizontal="center" vertical="top" wrapText="1"/>
    </xf>
    <xf numFmtId="3" fontId="2" fillId="13" borderId="11" xfId="0" applyNumberFormat="1" applyFont="1" applyFill="1" applyBorder="1" applyAlignment="1">
      <alignment horizontal="center" vertical="top" wrapText="1"/>
    </xf>
    <xf numFmtId="178" fontId="2" fillId="38" borderId="11" xfId="0" applyNumberFormat="1" applyFont="1" applyFill="1" applyBorder="1" applyAlignment="1">
      <alignment vertical="top" wrapText="1"/>
    </xf>
    <xf numFmtId="3" fontId="2" fillId="38" borderId="11" xfId="0" applyNumberFormat="1" applyFont="1" applyFill="1" applyBorder="1" applyAlignment="1">
      <alignment horizontal="center" vertical="top" wrapText="1"/>
    </xf>
    <xf numFmtId="178" fontId="2" fillId="0" borderId="11" xfId="0" applyNumberFormat="1" applyFont="1" applyFill="1" applyBorder="1" applyAlignment="1">
      <alignment vertical="top" wrapText="1"/>
    </xf>
    <xf numFmtId="178" fontId="2" fillId="0" borderId="11" xfId="0" applyNumberFormat="1" applyFont="1" applyFill="1" applyBorder="1" applyAlignment="1">
      <alignment horizontal="right" vertical="top" wrapText="1"/>
    </xf>
    <xf numFmtId="178" fontId="6" fillId="6" borderId="11" xfId="0" applyNumberFormat="1" applyFont="1" applyFill="1" applyBorder="1" applyAlignment="1">
      <alignment vertical="top" wrapText="1"/>
    </xf>
    <xf numFmtId="178" fontId="2" fillId="0" borderId="1" xfId="34" applyNumberFormat="1" applyFont="1" applyFill="1" applyAlignment="1" applyProtection="1">
      <alignment vertical="top" shrinkToFit="1"/>
      <protection/>
    </xf>
    <xf numFmtId="178" fontId="49" fillId="0" borderId="0" xfId="0" applyNumberFormat="1" applyFont="1" applyAlignment="1">
      <alignment/>
    </xf>
    <xf numFmtId="178" fontId="2" fillId="33" borderId="11" xfId="0" applyNumberFormat="1" applyFont="1" applyFill="1" applyBorder="1" applyAlignment="1">
      <alignment vertical="top" wrapText="1"/>
    </xf>
    <xf numFmtId="178" fontId="4" fillId="0" borderId="0" xfId="0" applyNumberFormat="1" applyFont="1" applyFill="1" applyBorder="1" applyAlignment="1">
      <alignment vertical="top" wrapText="1"/>
    </xf>
    <xf numFmtId="178" fontId="4" fillId="0" borderId="11" xfId="0" applyNumberFormat="1" applyFont="1" applyFill="1" applyBorder="1" applyAlignment="1">
      <alignment horizontal="left" vertical="top" wrapText="1"/>
    </xf>
    <xf numFmtId="178" fontId="3" fillId="35" borderId="15" xfId="0" applyNumberFormat="1" applyFont="1" applyFill="1" applyBorder="1" applyAlignment="1">
      <alignment horizontal="center" vertical="center" wrapText="1"/>
    </xf>
    <xf numFmtId="178" fontId="48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9" sqref="G9"/>
    </sheetView>
  </sheetViews>
  <sheetFormatPr defaultColWidth="9.00390625" defaultRowHeight="12.75"/>
  <cols>
    <col min="1" max="1" width="44.875" style="7" customWidth="1"/>
    <col min="2" max="2" width="14.25390625" style="15" customWidth="1"/>
    <col min="3" max="3" width="13.00390625" style="7" customWidth="1"/>
    <col min="4" max="4" width="11.25390625" style="7" customWidth="1"/>
    <col min="5" max="6" width="11.75390625" style="7" customWidth="1"/>
    <col min="7" max="7" width="10.875" style="7" customWidth="1"/>
    <col min="8" max="8" width="10.625" style="7" customWidth="1"/>
    <col min="9" max="16384" width="9.125" style="7" customWidth="1"/>
  </cols>
  <sheetData>
    <row r="1" spans="1:8" ht="36" customHeight="1">
      <c r="A1" s="76" t="s">
        <v>144</v>
      </c>
      <c r="B1" s="76"/>
      <c r="C1" s="76"/>
      <c r="D1" s="76"/>
      <c r="E1" s="76"/>
      <c r="F1" s="76"/>
      <c r="G1" s="76"/>
      <c r="H1" s="76"/>
    </row>
    <row r="2" spans="1:8" ht="63.75">
      <c r="A2" s="4" t="s">
        <v>0</v>
      </c>
      <c r="B2" s="5" t="s">
        <v>1</v>
      </c>
      <c r="C2" s="6" t="s">
        <v>145</v>
      </c>
      <c r="D2" s="6" t="s">
        <v>146</v>
      </c>
      <c r="E2" s="6" t="s">
        <v>147</v>
      </c>
      <c r="F2" s="6" t="s">
        <v>143</v>
      </c>
      <c r="G2" s="6" t="s">
        <v>148</v>
      </c>
      <c r="H2" s="6" t="s">
        <v>149</v>
      </c>
    </row>
    <row r="3" spans="1:8" ht="14.25">
      <c r="A3" s="54" t="s">
        <v>81</v>
      </c>
      <c r="B3" s="55">
        <v>10000</v>
      </c>
      <c r="C3" s="38">
        <f>C4+C29</f>
        <v>477322.69999999995</v>
      </c>
      <c r="D3" s="38">
        <f>D4+D29</f>
        <v>85452.90000000001</v>
      </c>
      <c r="E3" s="38">
        <f aca="true" t="shared" si="0" ref="E3:E52">D3/C3*100</f>
        <v>17.902542661390296</v>
      </c>
      <c r="F3" s="38">
        <f>F4+F29</f>
        <v>84245.29999999999</v>
      </c>
      <c r="G3" s="38">
        <f aca="true" t="shared" si="1" ref="G3:G8">D3-F3</f>
        <v>1207.6000000000204</v>
      </c>
      <c r="H3" s="38">
        <f>D3/F3*100</f>
        <v>101.43343308172683</v>
      </c>
    </row>
    <row r="4" spans="1:8" ht="12.75">
      <c r="A4" s="39" t="s">
        <v>115</v>
      </c>
      <c r="B4" s="56"/>
      <c r="C4" s="39">
        <f>C5+C7+C9+C14+C20+C22+C25</f>
        <v>456750.1</v>
      </c>
      <c r="D4" s="39">
        <f>D5+D7+D9+D14+D20+D22+D25</f>
        <v>73950.40000000001</v>
      </c>
      <c r="E4" s="39">
        <f t="shared" si="0"/>
        <v>16.19056022100488</v>
      </c>
      <c r="F4" s="39">
        <f>F5+F7+F9+F14+F20+F22+F25</f>
        <v>77312.59999999999</v>
      </c>
      <c r="G4" s="39">
        <f t="shared" si="1"/>
        <v>-3362.1999999999825</v>
      </c>
      <c r="H4" s="52">
        <f aca="true" t="shared" si="2" ref="H4:H52">D4/F4*100</f>
        <v>95.65116164764866</v>
      </c>
    </row>
    <row r="5" spans="1:8" ht="13.5">
      <c r="A5" s="57" t="s">
        <v>82</v>
      </c>
      <c r="B5" s="58">
        <v>10100</v>
      </c>
      <c r="C5" s="57">
        <f>C6</f>
        <v>343932.3</v>
      </c>
      <c r="D5" s="57">
        <f>D6</f>
        <v>61557.1</v>
      </c>
      <c r="E5" s="57">
        <f t="shared" si="0"/>
        <v>17.898028187524115</v>
      </c>
      <c r="F5" s="57">
        <f>F6</f>
        <v>65739.8</v>
      </c>
      <c r="G5" s="68">
        <f t="shared" si="1"/>
        <v>-4182.700000000004</v>
      </c>
      <c r="H5" s="68">
        <f t="shared" si="2"/>
        <v>93.63749205199893</v>
      </c>
    </row>
    <row r="6" spans="1:8" ht="12.75">
      <c r="A6" s="42" t="s">
        <v>83</v>
      </c>
      <c r="B6" s="59">
        <v>10102</v>
      </c>
      <c r="C6" s="41">
        <v>343932.3</v>
      </c>
      <c r="D6" s="41">
        <v>61557.1</v>
      </c>
      <c r="E6" s="42">
        <f t="shared" si="0"/>
        <v>17.898028187524115</v>
      </c>
      <c r="F6" s="41">
        <v>65739.8</v>
      </c>
      <c r="G6" s="42">
        <f t="shared" si="1"/>
        <v>-4182.700000000004</v>
      </c>
      <c r="H6" s="42">
        <f t="shared" si="2"/>
        <v>93.63749205199893</v>
      </c>
    </row>
    <row r="7" spans="1:8" ht="27">
      <c r="A7" s="57" t="s">
        <v>84</v>
      </c>
      <c r="B7" s="60">
        <v>10300</v>
      </c>
      <c r="C7" s="68">
        <f>C8</f>
        <v>21155.1</v>
      </c>
      <c r="D7" s="68">
        <f>D8</f>
        <v>5687.7</v>
      </c>
      <c r="E7" s="68">
        <f t="shared" si="0"/>
        <v>26.885715501226652</v>
      </c>
      <c r="F7" s="68">
        <f>F8</f>
        <v>5138.9</v>
      </c>
      <c r="G7" s="68">
        <f t="shared" si="1"/>
        <v>548.8000000000002</v>
      </c>
      <c r="H7" s="68">
        <f t="shared" si="2"/>
        <v>110.67932826091187</v>
      </c>
    </row>
    <row r="8" spans="1:8" ht="12.75">
      <c r="A8" s="42" t="s">
        <v>85</v>
      </c>
      <c r="B8" s="59">
        <v>10302</v>
      </c>
      <c r="C8" s="41">
        <v>21155.1</v>
      </c>
      <c r="D8" s="41">
        <v>5687.7</v>
      </c>
      <c r="E8" s="42">
        <f t="shared" si="0"/>
        <v>26.885715501226652</v>
      </c>
      <c r="F8" s="41">
        <v>5138.9</v>
      </c>
      <c r="G8" s="42">
        <f t="shared" si="1"/>
        <v>548.8000000000002</v>
      </c>
      <c r="H8" s="42">
        <f t="shared" si="2"/>
        <v>110.67932826091187</v>
      </c>
    </row>
    <row r="9" spans="1:8" ht="13.5">
      <c r="A9" s="57" t="s">
        <v>86</v>
      </c>
      <c r="B9" s="58">
        <v>10500</v>
      </c>
      <c r="C9" s="57">
        <f>C11+C12+C13+C10</f>
        <v>21399.5</v>
      </c>
      <c r="D9" s="57">
        <f>D11+D12+D13+D10</f>
        <v>1787.1999999999998</v>
      </c>
      <c r="E9" s="57">
        <f t="shared" si="0"/>
        <v>8.351596999929905</v>
      </c>
      <c r="F9" s="57">
        <f>F11+F12+F13+F10</f>
        <v>5105.7</v>
      </c>
      <c r="G9" s="68">
        <f aca="true" t="shared" si="3" ref="G9:G15">D9-F9</f>
        <v>-3318.5</v>
      </c>
      <c r="H9" s="68">
        <f t="shared" si="2"/>
        <v>35.00401512035568</v>
      </c>
    </row>
    <row r="10" spans="1:8" ht="25.5">
      <c r="A10" s="42" t="s">
        <v>142</v>
      </c>
      <c r="B10" s="58">
        <v>10501</v>
      </c>
      <c r="C10" s="40">
        <v>14528.9</v>
      </c>
      <c r="D10" s="43">
        <v>2121.7</v>
      </c>
      <c r="E10" s="40">
        <f>D10/C10*100</f>
        <v>14.603307889792069</v>
      </c>
      <c r="F10" s="43">
        <v>3212.2</v>
      </c>
      <c r="G10" s="42">
        <f>D10-F10</f>
        <v>-1090.5</v>
      </c>
      <c r="H10" s="68">
        <f t="shared" si="2"/>
        <v>66.05130440196749</v>
      </c>
    </row>
    <row r="11" spans="1:8" ht="12.75">
      <c r="A11" s="42" t="s">
        <v>87</v>
      </c>
      <c r="B11" s="59">
        <v>10502</v>
      </c>
      <c r="C11" s="44">
        <v>14.1</v>
      </c>
      <c r="D11" s="41">
        <v>-72.1</v>
      </c>
      <c r="E11" s="49" t="s">
        <v>123</v>
      </c>
      <c r="F11" s="41">
        <v>121.7</v>
      </c>
      <c r="G11" s="42">
        <f t="shared" si="3"/>
        <v>-193.8</v>
      </c>
      <c r="H11" s="49" t="s">
        <v>123</v>
      </c>
    </row>
    <row r="12" spans="1:8" ht="12.75">
      <c r="A12" s="42" t="s">
        <v>88</v>
      </c>
      <c r="B12" s="59">
        <v>10503</v>
      </c>
      <c r="C12" s="41">
        <v>614.9</v>
      </c>
      <c r="D12" s="41">
        <v>418</v>
      </c>
      <c r="E12" s="42">
        <f t="shared" si="0"/>
        <v>67.97853309481216</v>
      </c>
      <c r="F12" s="41">
        <v>10.2</v>
      </c>
      <c r="G12" s="42">
        <f t="shared" si="3"/>
        <v>407.8</v>
      </c>
      <c r="H12" s="42">
        <f t="shared" si="2"/>
        <v>4098.0392156862745</v>
      </c>
    </row>
    <row r="13" spans="1:8" ht="25.5">
      <c r="A13" s="75" t="s">
        <v>153</v>
      </c>
      <c r="B13" s="59">
        <v>10504</v>
      </c>
      <c r="C13" s="41">
        <v>6241.6</v>
      </c>
      <c r="D13" s="41">
        <v>-680.4</v>
      </c>
      <c r="E13" s="49" t="s">
        <v>123</v>
      </c>
      <c r="F13" s="41">
        <v>1761.6</v>
      </c>
      <c r="G13" s="42">
        <f t="shared" si="3"/>
        <v>-2442</v>
      </c>
      <c r="H13" s="49" t="s">
        <v>123</v>
      </c>
    </row>
    <row r="14" spans="1:8" ht="13.5">
      <c r="A14" s="57" t="s">
        <v>89</v>
      </c>
      <c r="B14" s="58">
        <v>10600</v>
      </c>
      <c r="C14" s="57">
        <f>C15+C16+C17</f>
        <v>61934.200000000004</v>
      </c>
      <c r="D14" s="57">
        <f>D15+D16+D17</f>
        <v>3620.6000000000004</v>
      </c>
      <c r="E14" s="57">
        <f t="shared" si="0"/>
        <v>5.845881596920603</v>
      </c>
      <c r="F14" s="57">
        <f>F15+F16+F17</f>
        <v>-586.9999999999997</v>
      </c>
      <c r="G14" s="68">
        <f t="shared" si="3"/>
        <v>4207.6</v>
      </c>
      <c r="H14" s="68">
        <v>0</v>
      </c>
    </row>
    <row r="15" spans="1:8" ht="12.75">
      <c r="A15" s="42" t="s">
        <v>124</v>
      </c>
      <c r="B15" s="59">
        <v>10601</v>
      </c>
      <c r="C15" s="41">
        <v>12586.6</v>
      </c>
      <c r="D15" s="41">
        <v>136.8</v>
      </c>
      <c r="E15" s="42">
        <f t="shared" si="0"/>
        <v>1.086870163507222</v>
      </c>
      <c r="F15" s="41">
        <v>712.4</v>
      </c>
      <c r="G15" s="42">
        <f t="shared" si="3"/>
        <v>-575.5999999999999</v>
      </c>
      <c r="H15" s="42">
        <f t="shared" si="2"/>
        <v>19.202695115103875</v>
      </c>
    </row>
    <row r="16" spans="1:8" ht="12.75">
      <c r="A16" s="42" t="s">
        <v>125</v>
      </c>
      <c r="B16" s="59">
        <v>10605</v>
      </c>
      <c r="C16" s="42">
        <v>69</v>
      </c>
      <c r="D16" s="42">
        <v>-14</v>
      </c>
      <c r="E16" s="49" t="s">
        <v>123</v>
      </c>
      <c r="F16" s="42">
        <v>0</v>
      </c>
      <c r="G16" s="42">
        <f aca="true" t="shared" si="4" ref="G16:G27">D16-F16</f>
        <v>-14</v>
      </c>
      <c r="H16" s="49" t="s">
        <v>123</v>
      </c>
    </row>
    <row r="17" spans="1:8" ht="15">
      <c r="A17" s="61" t="s">
        <v>136</v>
      </c>
      <c r="B17" s="62">
        <v>10606</v>
      </c>
      <c r="C17" s="40">
        <f>C18+C19</f>
        <v>49278.600000000006</v>
      </c>
      <c r="D17" s="40">
        <f>D18+D19</f>
        <v>3497.8</v>
      </c>
      <c r="E17" s="42">
        <f t="shared" si="0"/>
        <v>7.09801008957235</v>
      </c>
      <c r="F17" s="40">
        <f>F18+F19</f>
        <v>-1299.3999999999996</v>
      </c>
      <c r="G17" s="42">
        <f t="shared" si="4"/>
        <v>4797.2</v>
      </c>
      <c r="H17" s="42">
        <v>0</v>
      </c>
    </row>
    <row r="18" spans="1:8" ht="12.75">
      <c r="A18" s="42" t="s">
        <v>132</v>
      </c>
      <c r="B18" s="59">
        <v>10606</v>
      </c>
      <c r="C18" s="42">
        <v>25877.7</v>
      </c>
      <c r="D18" s="42">
        <v>3218.4</v>
      </c>
      <c r="E18" s="40">
        <f t="shared" si="0"/>
        <v>12.43696309950266</v>
      </c>
      <c r="F18" s="49">
        <v>3757.3</v>
      </c>
      <c r="G18" s="42">
        <f t="shared" si="4"/>
        <v>-538.9000000000001</v>
      </c>
      <c r="H18" s="42">
        <f t="shared" si="2"/>
        <v>85.65725387911533</v>
      </c>
    </row>
    <row r="19" spans="1:8" ht="12.75">
      <c r="A19" s="42" t="s">
        <v>133</v>
      </c>
      <c r="B19" s="59">
        <v>10606</v>
      </c>
      <c r="C19" s="44">
        <v>23400.9</v>
      </c>
      <c r="D19" s="44">
        <v>279.4</v>
      </c>
      <c r="E19" s="42">
        <f t="shared" si="0"/>
        <v>1.193971172048938</v>
      </c>
      <c r="F19" s="44">
        <v>-5056.7</v>
      </c>
      <c r="G19" s="42">
        <f t="shared" si="4"/>
        <v>5336.099999999999</v>
      </c>
      <c r="H19" s="42">
        <v>0</v>
      </c>
    </row>
    <row r="20" spans="1:8" ht="30" customHeight="1">
      <c r="A20" s="57" t="s">
        <v>90</v>
      </c>
      <c r="B20" s="58">
        <v>10700</v>
      </c>
      <c r="C20" s="57">
        <f>C21</f>
        <v>2803.2</v>
      </c>
      <c r="D20" s="57">
        <f>D21</f>
        <v>130.1</v>
      </c>
      <c r="E20" s="57">
        <f t="shared" si="0"/>
        <v>4.641124429223745</v>
      </c>
      <c r="F20" s="57">
        <f>F21</f>
        <v>850.2</v>
      </c>
      <c r="G20" s="68">
        <f t="shared" si="4"/>
        <v>-720.1</v>
      </c>
      <c r="H20" s="68">
        <f t="shared" si="2"/>
        <v>15.302281816043282</v>
      </c>
    </row>
    <row r="21" spans="1:8" ht="25.5">
      <c r="A21" s="42" t="s">
        <v>91</v>
      </c>
      <c r="B21" s="59">
        <v>10701</v>
      </c>
      <c r="C21" s="41">
        <v>2803.2</v>
      </c>
      <c r="D21" s="41">
        <v>130.1</v>
      </c>
      <c r="E21" s="42">
        <f t="shared" si="0"/>
        <v>4.641124429223745</v>
      </c>
      <c r="F21" s="41">
        <v>850.2</v>
      </c>
      <c r="G21" s="42">
        <f t="shared" si="4"/>
        <v>-720.1</v>
      </c>
      <c r="H21" s="42">
        <f t="shared" si="2"/>
        <v>15.302281816043282</v>
      </c>
    </row>
    <row r="22" spans="1:8" ht="13.5">
      <c r="A22" s="57" t="s">
        <v>92</v>
      </c>
      <c r="B22" s="58">
        <v>10800</v>
      </c>
      <c r="C22" s="57">
        <f>SUM(C23:C24)</f>
        <v>5525.8</v>
      </c>
      <c r="D22" s="57">
        <f>SUM(D23:D24)</f>
        <v>1199.7</v>
      </c>
      <c r="E22" s="57">
        <f t="shared" si="0"/>
        <v>21.71088349198306</v>
      </c>
      <c r="F22" s="57">
        <f>SUM(F23:F24)</f>
        <v>1065</v>
      </c>
      <c r="G22" s="68">
        <f t="shared" si="4"/>
        <v>134.70000000000005</v>
      </c>
      <c r="H22" s="68">
        <f t="shared" si="2"/>
        <v>112.64788732394366</v>
      </c>
    </row>
    <row r="23" spans="1:8" ht="25.5">
      <c r="A23" s="42" t="s">
        <v>93</v>
      </c>
      <c r="B23" s="59">
        <v>10803</v>
      </c>
      <c r="C23" s="41">
        <v>5525.8</v>
      </c>
      <c r="D23" s="41">
        <v>1199.7</v>
      </c>
      <c r="E23" s="42">
        <f t="shared" si="0"/>
        <v>21.71088349198306</v>
      </c>
      <c r="F23" s="41">
        <v>1065</v>
      </c>
      <c r="G23" s="42">
        <f t="shared" si="4"/>
        <v>134.70000000000005</v>
      </c>
      <c r="H23" s="42">
        <f t="shared" si="2"/>
        <v>112.64788732394366</v>
      </c>
    </row>
    <row r="24" spans="1:8" ht="13.5" customHeight="1" hidden="1">
      <c r="A24" s="63" t="s">
        <v>126</v>
      </c>
      <c r="B24" s="59">
        <v>10807</v>
      </c>
      <c r="C24" s="41">
        <v>0</v>
      </c>
      <c r="D24" s="41">
        <v>0</v>
      </c>
      <c r="E24" s="49" t="s">
        <v>123</v>
      </c>
      <c r="F24" s="41">
        <v>0</v>
      </c>
      <c r="G24" s="42">
        <f t="shared" si="4"/>
        <v>0</v>
      </c>
      <c r="H24" s="49" t="s">
        <v>123</v>
      </c>
    </row>
    <row r="25" spans="1:8" ht="27">
      <c r="A25" s="57" t="s">
        <v>94</v>
      </c>
      <c r="B25" s="58">
        <v>10900</v>
      </c>
      <c r="C25" s="57">
        <f>C27+C28</f>
        <v>0</v>
      </c>
      <c r="D25" s="57">
        <f>D27+D28+D26</f>
        <v>-32</v>
      </c>
      <c r="E25" s="69" t="s">
        <v>123</v>
      </c>
      <c r="F25" s="57">
        <f>F27+F28</f>
        <v>0</v>
      </c>
      <c r="G25" s="68">
        <f t="shared" si="4"/>
        <v>-32</v>
      </c>
      <c r="H25" s="69" t="s">
        <v>123</v>
      </c>
    </row>
    <row r="26" spans="1:8" ht="12.75">
      <c r="A26" s="42" t="s">
        <v>151</v>
      </c>
      <c r="B26" s="59">
        <v>10904</v>
      </c>
      <c r="C26" s="74">
        <v>0</v>
      </c>
      <c r="D26" s="42">
        <v>-25.5</v>
      </c>
      <c r="E26" s="69" t="s">
        <v>123</v>
      </c>
      <c r="F26" s="74">
        <v>0</v>
      </c>
      <c r="G26" s="49" t="s">
        <v>123</v>
      </c>
      <c r="H26" s="49" t="s">
        <v>123</v>
      </c>
    </row>
    <row r="27" spans="1:8" ht="12.75">
      <c r="A27" s="42" t="s">
        <v>95</v>
      </c>
      <c r="B27" s="59">
        <v>10906</v>
      </c>
      <c r="C27" s="41">
        <v>0</v>
      </c>
      <c r="D27" s="44">
        <v>-6.1</v>
      </c>
      <c r="E27" s="49" t="s">
        <v>123</v>
      </c>
      <c r="F27" s="41">
        <v>0</v>
      </c>
      <c r="G27" s="42">
        <f t="shared" si="4"/>
        <v>-6.1</v>
      </c>
      <c r="H27" s="49" t="s">
        <v>123</v>
      </c>
    </row>
    <row r="28" spans="1:8" ht="25.5">
      <c r="A28" s="42" t="s">
        <v>96</v>
      </c>
      <c r="B28" s="59">
        <v>10907</v>
      </c>
      <c r="C28" s="41">
        <v>0</v>
      </c>
      <c r="D28" s="41">
        <v>-0.4</v>
      </c>
      <c r="E28" s="49" t="s">
        <v>123</v>
      </c>
      <c r="F28" s="41">
        <v>0</v>
      </c>
      <c r="G28" s="42">
        <f>D28-F28</f>
        <v>-0.4</v>
      </c>
      <c r="H28" s="49" t="s">
        <v>123</v>
      </c>
    </row>
    <row r="29" spans="1:8" ht="13.5">
      <c r="A29" s="45" t="s">
        <v>116</v>
      </c>
      <c r="B29" s="64"/>
      <c r="C29" s="45">
        <f>C30+C35+C37+C39+C42+C43</f>
        <v>20572.600000000002</v>
      </c>
      <c r="D29" s="45">
        <f>D30+D35+D37+D39+D42+D43</f>
        <v>11502.5</v>
      </c>
      <c r="E29" s="45">
        <f t="shared" si="0"/>
        <v>55.91174669220224</v>
      </c>
      <c r="F29" s="45">
        <f>F30+F35+F37+F39+F42+F43</f>
        <v>6932.7</v>
      </c>
      <c r="G29" s="70">
        <f aca="true" t="shared" si="5" ref="G29:G36">D29-F29</f>
        <v>4569.8</v>
      </c>
      <c r="H29" s="53">
        <f t="shared" si="2"/>
        <v>165.91659815079262</v>
      </c>
    </row>
    <row r="30" spans="1:8" ht="40.5">
      <c r="A30" s="57" t="s">
        <v>97</v>
      </c>
      <c r="B30" s="58">
        <v>11100</v>
      </c>
      <c r="C30" s="57">
        <f>C31+C32+C33+C34</f>
        <v>15165.4</v>
      </c>
      <c r="D30" s="57">
        <f>D31+D32+D33+D34</f>
        <v>5132.2</v>
      </c>
      <c r="E30" s="57">
        <f t="shared" si="0"/>
        <v>33.84150764239651</v>
      </c>
      <c r="F30" s="57">
        <f>F31+F32+F33+F34</f>
        <v>2967.3</v>
      </c>
      <c r="G30" s="68">
        <f t="shared" si="5"/>
        <v>2164.8999999999996</v>
      </c>
      <c r="H30" s="68">
        <f t="shared" si="2"/>
        <v>172.95858187577932</v>
      </c>
    </row>
    <row r="31" spans="1:8" ht="24.75" customHeight="1">
      <c r="A31" s="40" t="s">
        <v>98</v>
      </c>
      <c r="B31" s="62">
        <v>11105</v>
      </c>
      <c r="C31" s="40">
        <v>9315.3</v>
      </c>
      <c r="D31" s="40">
        <v>4166</v>
      </c>
      <c r="E31" s="40">
        <f t="shared" si="0"/>
        <v>44.72212381780512</v>
      </c>
      <c r="F31" s="40">
        <v>1580.2</v>
      </c>
      <c r="G31" s="42">
        <f t="shared" si="5"/>
        <v>2585.8</v>
      </c>
      <c r="H31" s="42">
        <f t="shared" si="2"/>
        <v>263.63751423870394</v>
      </c>
    </row>
    <row r="32" spans="1:8" ht="16.5" customHeight="1">
      <c r="A32" s="40" t="s">
        <v>99</v>
      </c>
      <c r="B32" s="62">
        <v>11105</v>
      </c>
      <c r="C32" s="40">
        <v>5461.5</v>
      </c>
      <c r="D32" s="40">
        <v>912.2</v>
      </c>
      <c r="E32" s="40">
        <f t="shared" si="0"/>
        <v>16.70237114345876</v>
      </c>
      <c r="F32" s="40">
        <v>1354.1</v>
      </c>
      <c r="G32" s="42">
        <f t="shared" si="5"/>
        <v>-441.89999999999986</v>
      </c>
      <c r="H32" s="42">
        <f t="shared" si="2"/>
        <v>67.36577800753268</v>
      </c>
    </row>
    <row r="33" spans="1:8" ht="12.75">
      <c r="A33" s="42" t="s">
        <v>100</v>
      </c>
      <c r="B33" s="59">
        <v>11107</v>
      </c>
      <c r="C33" s="42">
        <v>346.6</v>
      </c>
      <c r="D33" s="42">
        <v>54</v>
      </c>
      <c r="E33" s="50">
        <f>D33/C33*100</f>
        <v>15.579919215233698</v>
      </c>
      <c r="F33" s="42">
        <v>33</v>
      </c>
      <c r="G33" s="42">
        <f t="shared" si="5"/>
        <v>21</v>
      </c>
      <c r="H33" s="42">
        <f t="shared" si="2"/>
        <v>163.63636363636365</v>
      </c>
    </row>
    <row r="34" spans="1:8" ht="51" customHeight="1">
      <c r="A34" s="42" t="s">
        <v>150</v>
      </c>
      <c r="B34" s="59">
        <v>11109</v>
      </c>
      <c r="C34" s="42">
        <v>42</v>
      </c>
      <c r="D34" s="42">
        <v>0</v>
      </c>
      <c r="E34" s="50">
        <f>D34/C34*100</f>
        <v>0</v>
      </c>
      <c r="F34" s="42">
        <v>0</v>
      </c>
      <c r="G34" s="42">
        <f t="shared" si="5"/>
        <v>0</v>
      </c>
      <c r="H34" s="49" t="s">
        <v>123</v>
      </c>
    </row>
    <row r="35" spans="1:8" ht="27">
      <c r="A35" s="57" t="s">
        <v>101</v>
      </c>
      <c r="B35" s="58">
        <v>11200</v>
      </c>
      <c r="C35" s="57">
        <f>C36</f>
        <v>1336.8</v>
      </c>
      <c r="D35" s="57">
        <f>D36</f>
        <v>2091</v>
      </c>
      <c r="E35" s="57">
        <f t="shared" si="0"/>
        <v>156.41831238779173</v>
      </c>
      <c r="F35" s="57">
        <f>F36</f>
        <v>966.5</v>
      </c>
      <c r="G35" s="68">
        <f t="shared" si="5"/>
        <v>1124.5</v>
      </c>
      <c r="H35" s="68">
        <f t="shared" si="2"/>
        <v>216.3476461458872</v>
      </c>
    </row>
    <row r="36" spans="1:8" ht="25.5">
      <c r="A36" s="42" t="s">
        <v>102</v>
      </c>
      <c r="B36" s="59">
        <v>11201</v>
      </c>
      <c r="C36" s="41">
        <v>1336.8</v>
      </c>
      <c r="D36" s="41">
        <v>2091</v>
      </c>
      <c r="E36" s="42">
        <f t="shared" si="0"/>
        <v>156.41831238779173</v>
      </c>
      <c r="F36" s="41">
        <v>966.5</v>
      </c>
      <c r="G36" s="42">
        <f t="shared" si="5"/>
        <v>1124.5</v>
      </c>
      <c r="H36" s="42">
        <f t="shared" si="2"/>
        <v>216.3476461458872</v>
      </c>
    </row>
    <row r="37" spans="1:8" ht="27">
      <c r="A37" s="57" t="s">
        <v>103</v>
      </c>
      <c r="B37" s="60">
        <v>11300</v>
      </c>
      <c r="C37" s="68">
        <f>C38</f>
        <v>1124.7</v>
      </c>
      <c r="D37" s="68">
        <f>D38</f>
        <v>495.3</v>
      </c>
      <c r="E37" s="68">
        <f>D37/C37*100</f>
        <v>44.038410242731395</v>
      </c>
      <c r="F37" s="68">
        <f>F38</f>
        <v>621.4</v>
      </c>
      <c r="G37" s="68">
        <f aca="true" t="shared" si="6" ref="G37:G51">D37-F37</f>
        <v>-126.09999999999997</v>
      </c>
      <c r="H37" s="68">
        <f t="shared" si="2"/>
        <v>79.70711297071131</v>
      </c>
    </row>
    <row r="38" spans="1:8" ht="12.75">
      <c r="A38" s="42" t="s">
        <v>117</v>
      </c>
      <c r="B38" s="59">
        <v>11302</v>
      </c>
      <c r="C38" s="41">
        <v>1124.7</v>
      </c>
      <c r="D38" s="42">
        <v>495.3</v>
      </c>
      <c r="E38" s="42">
        <f>D38/C38*100</f>
        <v>44.038410242731395</v>
      </c>
      <c r="F38" s="41">
        <v>621.4</v>
      </c>
      <c r="G38" s="42">
        <f t="shared" si="6"/>
        <v>-126.09999999999997</v>
      </c>
      <c r="H38" s="42">
        <f t="shared" si="2"/>
        <v>79.70711297071131</v>
      </c>
    </row>
    <row r="39" spans="1:8" ht="27">
      <c r="A39" s="57" t="s">
        <v>104</v>
      </c>
      <c r="B39" s="58">
        <v>11400</v>
      </c>
      <c r="C39" s="57">
        <f>C40+C41</f>
        <v>750</v>
      </c>
      <c r="D39" s="57">
        <f>D40+D41</f>
        <v>3333.1</v>
      </c>
      <c r="E39" s="57">
        <f t="shared" si="0"/>
        <v>444.4133333333333</v>
      </c>
      <c r="F39" s="57">
        <f>F40+F41</f>
        <v>1951.5</v>
      </c>
      <c r="G39" s="68">
        <f t="shared" si="6"/>
        <v>1381.6</v>
      </c>
      <c r="H39" s="68">
        <f t="shared" si="2"/>
        <v>170.79682295669997</v>
      </c>
    </row>
    <row r="40" spans="1:8" ht="38.25">
      <c r="A40" s="42" t="s">
        <v>118</v>
      </c>
      <c r="B40" s="59">
        <v>11406</v>
      </c>
      <c r="C40" s="41">
        <v>0</v>
      </c>
      <c r="D40" s="41">
        <v>3333.1</v>
      </c>
      <c r="E40" s="49" t="s">
        <v>123</v>
      </c>
      <c r="F40" s="41">
        <v>1951.5</v>
      </c>
      <c r="G40" s="42">
        <f t="shared" si="6"/>
        <v>1381.6</v>
      </c>
      <c r="H40" s="42">
        <f t="shared" si="2"/>
        <v>170.79682295669997</v>
      </c>
    </row>
    <row r="41" spans="1:8" ht="38.25">
      <c r="A41" s="42" t="s">
        <v>119</v>
      </c>
      <c r="B41" s="59">
        <v>11406</v>
      </c>
      <c r="C41" s="41">
        <v>750</v>
      </c>
      <c r="D41" s="41">
        <v>0</v>
      </c>
      <c r="E41" s="49">
        <f>D41/C41*100</f>
        <v>0</v>
      </c>
      <c r="F41" s="42">
        <v>0</v>
      </c>
      <c r="G41" s="42">
        <f t="shared" si="6"/>
        <v>0</v>
      </c>
      <c r="H41" s="49" t="s">
        <v>123</v>
      </c>
    </row>
    <row r="42" spans="1:8" ht="18.75" customHeight="1">
      <c r="A42" s="57" t="s">
        <v>105</v>
      </c>
      <c r="B42" s="58">
        <v>11600</v>
      </c>
      <c r="C42" s="71">
        <v>2195.7</v>
      </c>
      <c r="D42" s="71">
        <v>430.9</v>
      </c>
      <c r="E42" s="57">
        <f t="shared" si="0"/>
        <v>19.624721045680193</v>
      </c>
      <c r="F42" s="71">
        <v>294.6</v>
      </c>
      <c r="G42" s="68">
        <f t="shared" si="6"/>
        <v>136.29999999999995</v>
      </c>
      <c r="H42" s="68">
        <f t="shared" si="2"/>
        <v>146.26612355736592</v>
      </c>
    </row>
    <row r="43" spans="1:8" ht="27">
      <c r="A43" s="57" t="s">
        <v>106</v>
      </c>
      <c r="B43" s="58">
        <v>11700</v>
      </c>
      <c r="C43" s="71">
        <v>0</v>
      </c>
      <c r="D43" s="71">
        <v>20</v>
      </c>
      <c r="E43" s="49" t="s">
        <v>123</v>
      </c>
      <c r="F43" s="71">
        <v>131.4</v>
      </c>
      <c r="G43" s="68">
        <f t="shared" si="6"/>
        <v>-111.4</v>
      </c>
      <c r="H43" s="69">
        <f>D43/F43*100</f>
        <v>15.220700152207002</v>
      </c>
    </row>
    <row r="44" spans="1:8" ht="12.75">
      <c r="A44" s="46" t="s">
        <v>107</v>
      </c>
      <c r="B44" s="65">
        <v>20000</v>
      </c>
      <c r="C44" s="46">
        <f>C45+C51+C50</f>
        <v>721253.3999999999</v>
      </c>
      <c r="D44" s="46">
        <f>D45+D51+D50+D49</f>
        <v>159196.69999999998</v>
      </c>
      <c r="E44" s="46">
        <f t="shared" si="0"/>
        <v>22.072228706304887</v>
      </c>
      <c r="F44" s="46">
        <f>F45+F51+F50+F49</f>
        <v>133982.4</v>
      </c>
      <c r="G44" s="46">
        <f t="shared" si="6"/>
        <v>25214.29999999999</v>
      </c>
      <c r="H44" s="46">
        <f t="shared" si="2"/>
        <v>118.81911355521322</v>
      </c>
    </row>
    <row r="45" spans="1:8" ht="25.5">
      <c r="A45" s="42" t="s">
        <v>108</v>
      </c>
      <c r="B45" s="62">
        <v>20200</v>
      </c>
      <c r="C45" s="47">
        <f>C46+C47+C48</f>
        <v>721253.3999999999</v>
      </c>
      <c r="D45" s="47">
        <f>D46+D47+D48</f>
        <v>158889.8</v>
      </c>
      <c r="E45" s="40">
        <f t="shared" si="0"/>
        <v>22.02967778037511</v>
      </c>
      <c r="F45" s="47">
        <f>F46+F47+F48</f>
        <v>133735.5</v>
      </c>
      <c r="G45" s="40">
        <f t="shared" si="6"/>
        <v>25154.29999999999</v>
      </c>
      <c r="H45" s="42">
        <f t="shared" si="2"/>
        <v>118.80899237674363</v>
      </c>
    </row>
    <row r="46" spans="1:8" ht="12.75">
      <c r="A46" s="42" t="s">
        <v>127</v>
      </c>
      <c r="B46" s="59">
        <v>20210</v>
      </c>
      <c r="C46" s="41">
        <v>125287</v>
      </c>
      <c r="D46" s="41">
        <v>31321.8</v>
      </c>
      <c r="E46" s="42">
        <f t="shared" si="0"/>
        <v>25.00003990837038</v>
      </c>
      <c r="F46" s="41">
        <v>26363.7</v>
      </c>
      <c r="G46" s="42">
        <f t="shared" si="6"/>
        <v>4958.0999999999985</v>
      </c>
      <c r="H46" s="42">
        <f t="shared" si="2"/>
        <v>118.80654081179804</v>
      </c>
    </row>
    <row r="47" spans="1:8" ht="12.75">
      <c r="A47" s="42" t="s">
        <v>128</v>
      </c>
      <c r="B47" s="59">
        <v>20220</v>
      </c>
      <c r="C47" s="41">
        <v>124922.8</v>
      </c>
      <c r="D47" s="41">
        <v>6321.2</v>
      </c>
      <c r="E47" s="42">
        <f t="shared" si="0"/>
        <v>5.060085108563048</v>
      </c>
      <c r="F47" s="41">
        <v>10755.4</v>
      </c>
      <c r="G47" s="42">
        <f t="shared" si="6"/>
        <v>-4434.2</v>
      </c>
      <c r="H47" s="42">
        <f t="shared" si="2"/>
        <v>58.77233761645313</v>
      </c>
    </row>
    <row r="48" spans="1:8" ht="12.75">
      <c r="A48" s="42" t="s">
        <v>129</v>
      </c>
      <c r="B48" s="59">
        <v>20230</v>
      </c>
      <c r="C48" s="41">
        <v>471043.6</v>
      </c>
      <c r="D48" s="41">
        <v>121246.8</v>
      </c>
      <c r="E48" s="42">
        <f t="shared" si="0"/>
        <v>25.740037652565494</v>
      </c>
      <c r="F48" s="41">
        <v>96616.4</v>
      </c>
      <c r="G48" s="42">
        <f t="shared" si="6"/>
        <v>24630.40000000001</v>
      </c>
      <c r="H48" s="42">
        <f t="shared" si="2"/>
        <v>125.4929804877847</v>
      </c>
    </row>
    <row r="49" spans="1:8" ht="12.75">
      <c r="A49" s="42" t="s">
        <v>152</v>
      </c>
      <c r="B49" s="59">
        <v>20400</v>
      </c>
      <c r="C49" s="41">
        <v>0</v>
      </c>
      <c r="D49" s="41">
        <v>0</v>
      </c>
      <c r="E49" s="49" t="s">
        <v>123</v>
      </c>
      <c r="F49" s="41">
        <v>200</v>
      </c>
      <c r="G49" s="42">
        <v>0</v>
      </c>
      <c r="H49" s="42">
        <f t="shared" si="2"/>
        <v>0</v>
      </c>
    </row>
    <row r="50" spans="1:8" ht="25.5">
      <c r="A50" s="42" t="s">
        <v>130</v>
      </c>
      <c r="B50" s="59">
        <v>21800</v>
      </c>
      <c r="C50" s="41">
        <v>0</v>
      </c>
      <c r="D50" s="41">
        <v>1923.8</v>
      </c>
      <c r="E50" s="49" t="s">
        <v>123</v>
      </c>
      <c r="F50" s="41">
        <v>5508</v>
      </c>
      <c r="G50" s="42">
        <f t="shared" si="6"/>
        <v>-3584.2</v>
      </c>
      <c r="H50" s="42">
        <f>D50/F50*100</f>
        <v>34.92737835875091</v>
      </c>
    </row>
    <row r="51" spans="1:13" ht="25.5">
      <c r="A51" s="42" t="s">
        <v>131</v>
      </c>
      <c r="B51" s="59">
        <v>21900</v>
      </c>
      <c r="C51" s="42">
        <v>0</v>
      </c>
      <c r="D51" s="42">
        <v>-1616.9</v>
      </c>
      <c r="E51" s="49" t="s">
        <v>123</v>
      </c>
      <c r="F51" s="42">
        <v>-5461.1</v>
      </c>
      <c r="G51" s="42">
        <f t="shared" si="6"/>
        <v>3844.2000000000003</v>
      </c>
      <c r="H51" s="42">
        <f t="shared" si="2"/>
        <v>29.60758821482851</v>
      </c>
      <c r="M51" s="72"/>
    </row>
    <row r="52" spans="1:8" ht="14.25">
      <c r="A52" s="66" t="s">
        <v>109</v>
      </c>
      <c r="B52" s="67">
        <v>85000</v>
      </c>
      <c r="C52" s="48">
        <f>C3+C44</f>
        <v>1198576.0999999999</v>
      </c>
      <c r="D52" s="48">
        <f>D3+D44</f>
        <v>244649.59999999998</v>
      </c>
      <c r="E52" s="51">
        <f t="shared" si="0"/>
        <v>20.411686834069194</v>
      </c>
      <c r="F52" s="48">
        <f>F3+F44</f>
        <v>218227.69999999998</v>
      </c>
      <c r="G52" s="48">
        <f>G3+G44</f>
        <v>26421.90000000001</v>
      </c>
      <c r="H52" s="73">
        <f t="shared" si="2"/>
        <v>112.1074913954553</v>
      </c>
    </row>
    <row r="53" spans="1:8" ht="12.75">
      <c r="A53" s="22" t="s">
        <v>2</v>
      </c>
      <c r="B53" s="23"/>
      <c r="C53" s="24"/>
      <c r="D53" s="24"/>
      <c r="E53" s="2"/>
      <c r="F53" s="2"/>
      <c r="G53" s="3"/>
      <c r="H53" s="2"/>
    </row>
    <row r="54" spans="1:8" ht="12.75">
      <c r="A54" s="25" t="s">
        <v>3</v>
      </c>
      <c r="B54" s="26" t="s">
        <v>4</v>
      </c>
      <c r="C54" s="18">
        <f>SUM(C55:C62)</f>
        <v>114263.9</v>
      </c>
      <c r="D54" s="18">
        <f>SUM(D55:D62)</f>
        <v>22093.200000000004</v>
      </c>
      <c r="E54" s="18">
        <f aca="true" t="shared" si="7" ref="E54:E69">D54/C54*100</f>
        <v>19.335240614052214</v>
      </c>
      <c r="F54" s="18">
        <f>SUM(F55:F62)</f>
        <v>20119.6</v>
      </c>
      <c r="G54" s="18">
        <f>SUM(G55:G62)</f>
        <v>1973.6000000000013</v>
      </c>
      <c r="H54" s="18">
        <f>D54/F54*100</f>
        <v>109.80934014592738</v>
      </c>
    </row>
    <row r="55" spans="1:8" ht="38.25">
      <c r="A55" s="27" t="s">
        <v>77</v>
      </c>
      <c r="B55" s="28" t="s">
        <v>73</v>
      </c>
      <c r="C55" s="16">
        <v>4930.7</v>
      </c>
      <c r="D55" s="16">
        <v>1160.9</v>
      </c>
      <c r="E55" s="16">
        <f>D55/C55*100</f>
        <v>23.54432433528708</v>
      </c>
      <c r="F55" s="16">
        <v>951.5</v>
      </c>
      <c r="G55" s="16">
        <f aca="true" t="shared" si="8" ref="G55:G62">SUM(D55-F55)</f>
        <v>209.4000000000001</v>
      </c>
      <c r="H55" s="19">
        <f aca="true" t="shared" si="9" ref="H55:H103">D55/F55*100</f>
        <v>122.00735680504468</v>
      </c>
    </row>
    <row r="56" spans="1:8" ht="51">
      <c r="A56" s="29" t="s">
        <v>5</v>
      </c>
      <c r="B56" s="30" t="s">
        <v>6</v>
      </c>
      <c r="C56" s="17">
        <v>8295.6</v>
      </c>
      <c r="D56" s="17">
        <v>1265.6</v>
      </c>
      <c r="E56" s="17">
        <f t="shared" si="7"/>
        <v>15.25628043782246</v>
      </c>
      <c r="F56" s="17">
        <v>1497.6</v>
      </c>
      <c r="G56" s="17">
        <f t="shared" si="8"/>
        <v>-232</v>
      </c>
      <c r="H56" s="19">
        <f t="shared" si="9"/>
        <v>84.50854700854701</v>
      </c>
    </row>
    <row r="57" spans="1:8" ht="51">
      <c r="A57" s="29" t="s">
        <v>7</v>
      </c>
      <c r="B57" s="30" t="s">
        <v>8</v>
      </c>
      <c r="C57" s="17">
        <v>59526.1</v>
      </c>
      <c r="D57" s="17">
        <v>12270.2</v>
      </c>
      <c r="E57" s="17">
        <f>D57/C57*100</f>
        <v>20.61314280626482</v>
      </c>
      <c r="F57" s="17">
        <v>11273.1</v>
      </c>
      <c r="G57" s="17">
        <f t="shared" si="8"/>
        <v>997.1000000000004</v>
      </c>
      <c r="H57" s="19">
        <f t="shared" si="9"/>
        <v>108.84494948150909</v>
      </c>
    </row>
    <row r="58" spans="1:8" ht="12.75">
      <c r="A58" s="29" t="s">
        <v>122</v>
      </c>
      <c r="B58" s="30" t="s">
        <v>121</v>
      </c>
      <c r="C58" s="17">
        <v>1.1</v>
      </c>
      <c r="D58" s="17">
        <v>0</v>
      </c>
      <c r="E58" s="17">
        <f>D58/C58*100</f>
        <v>0</v>
      </c>
      <c r="F58" s="17">
        <v>0</v>
      </c>
      <c r="G58" s="17">
        <f t="shared" si="8"/>
        <v>0</v>
      </c>
      <c r="H58" s="19" t="s">
        <v>123</v>
      </c>
    </row>
    <row r="59" spans="1:8" ht="38.25">
      <c r="A59" s="29" t="s">
        <v>9</v>
      </c>
      <c r="B59" s="30" t="s">
        <v>10</v>
      </c>
      <c r="C59" s="17">
        <v>12067.4</v>
      </c>
      <c r="D59" s="17">
        <v>2514.4</v>
      </c>
      <c r="E59" s="17">
        <f t="shared" si="7"/>
        <v>20.836302766130235</v>
      </c>
      <c r="F59" s="17">
        <v>1965</v>
      </c>
      <c r="G59" s="17">
        <f t="shared" si="8"/>
        <v>549.4000000000001</v>
      </c>
      <c r="H59" s="19">
        <f t="shared" si="9"/>
        <v>127.95928753180664</v>
      </c>
    </row>
    <row r="60" spans="1:8" ht="12.75">
      <c r="A60" s="29" t="s">
        <v>134</v>
      </c>
      <c r="B60" s="31" t="s">
        <v>135</v>
      </c>
      <c r="C60" s="17">
        <v>0</v>
      </c>
      <c r="D60" s="17">
        <v>0</v>
      </c>
      <c r="E60" s="17" t="s">
        <v>123</v>
      </c>
      <c r="F60" s="17">
        <v>0</v>
      </c>
      <c r="G60" s="17">
        <f t="shared" si="8"/>
        <v>0</v>
      </c>
      <c r="H60" s="19" t="s">
        <v>123</v>
      </c>
    </row>
    <row r="61" spans="1:8" ht="12.75">
      <c r="A61" s="29" t="s">
        <v>11</v>
      </c>
      <c r="B61" s="30" t="s">
        <v>50</v>
      </c>
      <c r="C61" s="17">
        <v>4290</v>
      </c>
      <c r="D61" s="17">
        <v>0</v>
      </c>
      <c r="E61" s="17">
        <f t="shared" si="7"/>
        <v>0</v>
      </c>
      <c r="F61" s="17">
        <v>0</v>
      </c>
      <c r="G61" s="17">
        <f t="shared" si="8"/>
        <v>0</v>
      </c>
      <c r="H61" s="19" t="s">
        <v>123</v>
      </c>
    </row>
    <row r="62" spans="1:8" ht="12.75">
      <c r="A62" s="29" t="s">
        <v>12</v>
      </c>
      <c r="B62" s="30" t="s">
        <v>52</v>
      </c>
      <c r="C62" s="17">
        <v>25153</v>
      </c>
      <c r="D62" s="17">
        <v>4882.1</v>
      </c>
      <c r="E62" s="17">
        <f t="shared" si="7"/>
        <v>19.40961316741542</v>
      </c>
      <c r="F62" s="17">
        <v>4432.4</v>
      </c>
      <c r="G62" s="17">
        <f t="shared" si="8"/>
        <v>449.7000000000007</v>
      </c>
      <c r="H62" s="19">
        <f t="shared" si="9"/>
        <v>110.14574496886564</v>
      </c>
    </row>
    <row r="63" spans="1:8" ht="12.75">
      <c r="A63" s="25" t="s">
        <v>71</v>
      </c>
      <c r="B63" s="32" t="s">
        <v>68</v>
      </c>
      <c r="C63" s="18">
        <f>SUM(C64:C65)</f>
        <v>1300.5</v>
      </c>
      <c r="D63" s="18">
        <f>SUM(D64:D65)</f>
        <v>158.8</v>
      </c>
      <c r="E63" s="18">
        <f>SUM(D63/C63*100)</f>
        <v>12.210688196847368</v>
      </c>
      <c r="F63" s="18">
        <f>SUM(F64:F65)</f>
        <v>170.1</v>
      </c>
      <c r="G63" s="18">
        <f>SUM(G64:G65)</f>
        <v>-11.299999999999983</v>
      </c>
      <c r="H63" s="18">
        <f t="shared" si="9"/>
        <v>93.35684891240447</v>
      </c>
    </row>
    <row r="64" spans="1:8" ht="12.75">
      <c r="A64" s="27" t="s">
        <v>78</v>
      </c>
      <c r="B64" s="28" t="s">
        <v>74</v>
      </c>
      <c r="C64" s="16">
        <v>1195.5</v>
      </c>
      <c r="D64" s="16">
        <v>158.8</v>
      </c>
      <c r="E64" s="16">
        <f>D64/C64*100</f>
        <v>13.28314512756169</v>
      </c>
      <c r="F64" s="16">
        <v>170.1</v>
      </c>
      <c r="G64" s="16">
        <f>SUM(D64-F64)</f>
        <v>-11.299999999999983</v>
      </c>
      <c r="H64" s="19">
        <f t="shared" si="9"/>
        <v>93.35684891240447</v>
      </c>
    </row>
    <row r="65" spans="1:8" ht="12.75">
      <c r="A65" s="29" t="s">
        <v>70</v>
      </c>
      <c r="B65" s="31" t="s">
        <v>69</v>
      </c>
      <c r="C65" s="17">
        <v>105</v>
      </c>
      <c r="D65" s="17">
        <v>0</v>
      </c>
      <c r="E65" s="17">
        <f>SUM(D65/C65*100)</f>
        <v>0</v>
      </c>
      <c r="F65" s="17">
        <v>0</v>
      </c>
      <c r="G65" s="17">
        <f>SUM(D65-F65)</f>
        <v>0</v>
      </c>
      <c r="H65" s="19" t="s">
        <v>123</v>
      </c>
    </row>
    <row r="66" spans="1:8" ht="25.5">
      <c r="A66" s="25" t="s">
        <v>13</v>
      </c>
      <c r="B66" s="26" t="s">
        <v>14</v>
      </c>
      <c r="C66" s="18">
        <f>C67+C68</f>
        <v>3472</v>
      </c>
      <c r="D66" s="18">
        <f>D67+D68</f>
        <v>431.7</v>
      </c>
      <c r="E66" s="18">
        <f t="shared" si="7"/>
        <v>12.433755760368664</v>
      </c>
      <c r="F66" s="18">
        <f>F67+F68</f>
        <v>232</v>
      </c>
      <c r="G66" s="18">
        <f>SUM(G67:G67)</f>
        <v>0</v>
      </c>
      <c r="H66" s="18">
        <f t="shared" si="9"/>
        <v>186.07758620689654</v>
      </c>
    </row>
    <row r="67" spans="1:8" ht="12.75">
      <c r="A67" s="29" t="s">
        <v>139</v>
      </c>
      <c r="B67" s="30" t="s">
        <v>15</v>
      </c>
      <c r="C67" s="17">
        <v>0</v>
      </c>
      <c r="D67" s="17">
        <v>0</v>
      </c>
      <c r="E67" s="17" t="s">
        <v>123</v>
      </c>
      <c r="F67" s="17">
        <v>0</v>
      </c>
      <c r="G67" s="17">
        <f>SUM(D67-F67)</f>
        <v>0</v>
      </c>
      <c r="H67" s="19" t="s">
        <v>123</v>
      </c>
    </row>
    <row r="68" spans="1:8" ht="38.25">
      <c r="A68" s="29" t="s">
        <v>141</v>
      </c>
      <c r="B68" s="31" t="s">
        <v>140</v>
      </c>
      <c r="C68" s="17">
        <v>3472</v>
      </c>
      <c r="D68" s="17">
        <v>431.7</v>
      </c>
      <c r="E68" s="17">
        <f>D68/C68*100</f>
        <v>12.433755760368664</v>
      </c>
      <c r="F68" s="17">
        <v>232</v>
      </c>
      <c r="G68" s="17">
        <f>SUM(D68-F68)</f>
        <v>199.7</v>
      </c>
      <c r="H68" s="19">
        <f t="shared" si="9"/>
        <v>186.07758620689654</v>
      </c>
    </row>
    <row r="69" spans="1:8" ht="12.75">
      <c r="A69" s="25" t="s">
        <v>16</v>
      </c>
      <c r="B69" s="26" t="s">
        <v>17</v>
      </c>
      <c r="C69" s="18">
        <f>SUM(C70:C73)</f>
        <v>151695.5</v>
      </c>
      <c r="D69" s="18">
        <f>SUM(D70:D73)</f>
        <v>3426</v>
      </c>
      <c r="E69" s="18">
        <f t="shared" si="7"/>
        <v>2.2584717410865847</v>
      </c>
      <c r="F69" s="18">
        <f>SUM(F70:F73)</f>
        <v>4099.7</v>
      </c>
      <c r="G69" s="18">
        <f>SUM(G70:G73)</f>
        <v>-673.7000000000003</v>
      </c>
      <c r="H69" s="18">
        <f t="shared" si="9"/>
        <v>83.56709027489816</v>
      </c>
    </row>
    <row r="70" spans="1:8" ht="12.75">
      <c r="A70" s="33" t="s">
        <v>120</v>
      </c>
      <c r="B70" s="34" t="s">
        <v>112</v>
      </c>
      <c r="C70" s="19">
        <v>150</v>
      </c>
      <c r="D70" s="19">
        <v>0</v>
      </c>
      <c r="E70" s="17">
        <f>D70/C70*100</f>
        <v>0</v>
      </c>
      <c r="F70" s="19">
        <v>42.4</v>
      </c>
      <c r="G70" s="17">
        <f>SUM(D70-F70)</f>
        <v>-42.4</v>
      </c>
      <c r="H70" s="19">
        <f t="shared" si="9"/>
        <v>0</v>
      </c>
    </row>
    <row r="71" spans="1:8" ht="12.75">
      <c r="A71" s="29" t="s">
        <v>18</v>
      </c>
      <c r="B71" s="30" t="s">
        <v>19</v>
      </c>
      <c r="C71" s="17">
        <v>5049.4</v>
      </c>
      <c r="D71" s="17">
        <v>1377.8</v>
      </c>
      <c r="E71" s="17">
        <f>D71/C71*100</f>
        <v>27.286410266566325</v>
      </c>
      <c r="F71" s="17">
        <v>110</v>
      </c>
      <c r="G71" s="17">
        <f>SUM(D71-F71)</f>
        <v>1267.8</v>
      </c>
      <c r="H71" s="19">
        <f t="shared" si="9"/>
        <v>1252.5454545454545</v>
      </c>
    </row>
    <row r="72" spans="1:8" ht="12.75">
      <c r="A72" s="29" t="s">
        <v>110</v>
      </c>
      <c r="B72" s="30" t="s">
        <v>51</v>
      </c>
      <c r="C72" s="17">
        <v>143798</v>
      </c>
      <c r="D72" s="17">
        <v>2009.7</v>
      </c>
      <c r="E72" s="17">
        <f aca="true" t="shared" si="10" ref="E72:E103">D72/C72*100</f>
        <v>1.3975855018845882</v>
      </c>
      <c r="F72" s="17">
        <v>3947.3</v>
      </c>
      <c r="G72" s="17">
        <f>SUM(D72-F72)</f>
        <v>-1937.6000000000001</v>
      </c>
      <c r="H72" s="19">
        <f t="shared" si="9"/>
        <v>50.91328249689661</v>
      </c>
    </row>
    <row r="73" spans="1:8" ht="12.75">
      <c r="A73" s="29" t="s">
        <v>20</v>
      </c>
      <c r="B73" s="30" t="s">
        <v>21</v>
      </c>
      <c r="C73" s="17">
        <v>2698.1</v>
      </c>
      <c r="D73" s="17">
        <v>38.5</v>
      </c>
      <c r="E73" s="17">
        <f t="shared" si="10"/>
        <v>1.426930061895408</v>
      </c>
      <c r="F73" s="17">
        <v>0</v>
      </c>
      <c r="G73" s="17">
        <f>SUM(D73-F73)</f>
        <v>38.5</v>
      </c>
      <c r="H73" s="19" t="s">
        <v>123</v>
      </c>
    </row>
    <row r="74" spans="1:8" ht="12.75">
      <c r="A74" s="25" t="s">
        <v>22</v>
      </c>
      <c r="B74" s="26" t="s">
        <v>23</v>
      </c>
      <c r="C74" s="18">
        <f>SUM(C75:C78)</f>
        <v>209560.89999999997</v>
      </c>
      <c r="D74" s="18">
        <f>SUM(D75:D78)</f>
        <v>27234.100000000002</v>
      </c>
      <c r="E74" s="18">
        <f>D74/C74*100</f>
        <v>12.995792631163546</v>
      </c>
      <c r="F74" s="18">
        <f>SUM(F75:F78)</f>
        <v>19991.399999999998</v>
      </c>
      <c r="G74" s="18">
        <f>SUM(G75:G78)</f>
        <v>7242.699999999999</v>
      </c>
      <c r="H74" s="18">
        <f t="shared" si="9"/>
        <v>136.22907850375665</v>
      </c>
    </row>
    <row r="75" spans="1:8" ht="12.75">
      <c r="A75" s="29" t="s">
        <v>61</v>
      </c>
      <c r="B75" s="31" t="s">
        <v>60</v>
      </c>
      <c r="C75" s="17">
        <v>22643.4</v>
      </c>
      <c r="D75" s="17">
        <v>4065.5</v>
      </c>
      <c r="E75" s="17">
        <f t="shared" si="10"/>
        <v>17.954459135995478</v>
      </c>
      <c r="F75" s="17">
        <v>901.4</v>
      </c>
      <c r="G75" s="17">
        <f>SUM(D75-F75)</f>
        <v>3164.1</v>
      </c>
      <c r="H75" s="19">
        <f t="shared" si="9"/>
        <v>451.0206345684491</v>
      </c>
    </row>
    <row r="76" spans="1:8" ht="12.75">
      <c r="A76" s="29" t="s">
        <v>24</v>
      </c>
      <c r="B76" s="30" t="s">
        <v>25</v>
      </c>
      <c r="C76" s="17">
        <v>87649.5</v>
      </c>
      <c r="D76" s="17">
        <v>3127.1</v>
      </c>
      <c r="E76" s="17">
        <f t="shared" si="10"/>
        <v>3.567732845024786</v>
      </c>
      <c r="F76" s="17">
        <v>1768.7</v>
      </c>
      <c r="G76" s="17">
        <f>SUM(D76-F76)</f>
        <v>1358.3999999999999</v>
      </c>
      <c r="H76" s="19">
        <f t="shared" si="9"/>
        <v>176.80217108610842</v>
      </c>
    </row>
    <row r="77" spans="1:8" ht="12.75">
      <c r="A77" s="29" t="s">
        <v>79</v>
      </c>
      <c r="B77" s="31" t="s">
        <v>75</v>
      </c>
      <c r="C77" s="17">
        <v>87968.7</v>
      </c>
      <c r="D77" s="17">
        <v>17616.3</v>
      </c>
      <c r="E77" s="17">
        <f t="shared" si="10"/>
        <v>20.02564548526919</v>
      </c>
      <c r="F77" s="17">
        <v>15398</v>
      </c>
      <c r="G77" s="17">
        <f>SUM(D77-F77)</f>
        <v>2218.2999999999993</v>
      </c>
      <c r="H77" s="19">
        <f t="shared" si="9"/>
        <v>114.40641641771658</v>
      </c>
    </row>
    <row r="78" spans="1:8" ht="25.5">
      <c r="A78" s="29" t="s">
        <v>72</v>
      </c>
      <c r="B78" s="31" t="s">
        <v>63</v>
      </c>
      <c r="C78" s="17">
        <v>11299.3</v>
      </c>
      <c r="D78" s="17">
        <v>2425.2</v>
      </c>
      <c r="E78" s="17">
        <f t="shared" si="10"/>
        <v>21.463276486154008</v>
      </c>
      <c r="F78" s="17">
        <v>1923.3</v>
      </c>
      <c r="G78" s="17">
        <f>SUM(D78-F78)</f>
        <v>501.89999999999986</v>
      </c>
      <c r="H78" s="19">
        <f t="shared" si="9"/>
        <v>126.0957728903447</v>
      </c>
    </row>
    <row r="79" spans="1:8" ht="12.75">
      <c r="A79" s="25" t="s">
        <v>64</v>
      </c>
      <c r="B79" s="32" t="s">
        <v>65</v>
      </c>
      <c r="C79" s="18">
        <f>SUM(C80:C81)</f>
        <v>1547.7</v>
      </c>
      <c r="D79" s="18">
        <f>SUM(D80:D81)</f>
        <v>0</v>
      </c>
      <c r="E79" s="18">
        <f>D79/C79*100</f>
        <v>0</v>
      </c>
      <c r="F79" s="18">
        <f>SUM(F80:F80)</f>
        <v>0</v>
      </c>
      <c r="G79" s="18">
        <f>SUM(G80:G80)</f>
        <v>0</v>
      </c>
      <c r="H79" s="18" t="s">
        <v>123</v>
      </c>
    </row>
    <row r="80" spans="1:8" ht="12.75">
      <c r="A80" s="29" t="s">
        <v>67</v>
      </c>
      <c r="B80" s="31" t="s">
        <v>66</v>
      </c>
      <c r="C80" s="17">
        <v>210.9</v>
      </c>
      <c r="D80" s="17">
        <v>0</v>
      </c>
      <c r="E80" s="17">
        <f>D80/C80*100</f>
        <v>0</v>
      </c>
      <c r="F80" s="17">
        <v>0</v>
      </c>
      <c r="G80" s="17">
        <f>SUM(D80-F80)</f>
        <v>0</v>
      </c>
      <c r="H80" s="19" t="s">
        <v>123</v>
      </c>
    </row>
    <row r="81" spans="1:8" ht="25.5">
      <c r="A81" s="29" t="s">
        <v>155</v>
      </c>
      <c r="B81" s="31" t="s">
        <v>154</v>
      </c>
      <c r="C81" s="17">
        <v>1336.8</v>
      </c>
      <c r="D81" s="17">
        <v>0</v>
      </c>
      <c r="E81" s="17">
        <f>D81/C81*100</f>
        <v>0</v>
      </c>
      <c r="F81" s="17">
        <v>0</v>
      </c>
      <c r="G81" s="17">
        <f>SUM(D81-F81)</f>
        <v>0</v>
      </c>
      <c r="H81" s="19" t="s">
        <v>123</v>
      </c>
    </row>
    <row r="82" spans="1:8" ht="12.75">
      <c r="A82" s="25" t="s">
        <v>26</v>
      </c>
      <c r="B82" s="26" t="s">
        <v>27</v>
      </c>
      <c r="C82" s="18">
        <f>SUM(C83:C87)</f>
        <v>636535.3000000002</v>
      </c>
      <c r="D82" s="18">
        <f>SUM(D83:D87)</f>
        <v>141900.5</v>
      </c>
      <c r="E82" s="18">
        <f t="shared" si="10"/>
        <v>22.29263640209741</v>
      </c>
      <c r="F82" s="18">
        <f>SUM(F83:F87)</f>
        <v>135598.30000000002</v>
      </c>
      <c r="G82" s="18">
        <f>SUM(G83:G87)</f>
        <v>6302.199999999999</v>
      </c>
      <c r="H82" s="18">
        <f t="shared" si="9"/>
        <v>104.64769838559921</v>
      </c>
    </row>
    <row r="83" spans="1:8" ht="12.75">
      <c r="A83" s="29" t="s">
        <v>28</v>
      </c>
      <c r="B83" s="30" t="s">
        <v>29</v>
      </c>
      <c r="C83" s="17">
        <v>184641.1</v>
      </c>
      <c r="D83" s="17">
        <v>42640.2</v>
      </c>
      <c r="E83" s="17">
        <f t="shared" si="10"/>
        <v>23.093558259780732</v>
      </c>
      <c r="F83" s="17">
        <v>37467.2</v>
      </c>
      <c r="G83" s="17">
        <f>SUM(D83-F83)</f>
        <v>5173</v>
      </c>
      <c r="H83" s="19">
        <f t="shared" si="9"/>
        <v>113.80674296451296</v>
      </c>
    </row>
    <row r="84" spans="1:8" ht="12.75">
      <c r="A84" s="29" t="s">
        <v>30</v>
      </c>
      <c r="B84" s="30" t="s">
        <v>31</v>
      </c>
      <c r="C84" s="17">
        <v>395824.7</v>
      </c>
      <c r="D84" s="17">
        <v>84232.8</v>
      </c>
      <c r="E84" s="17">
        <f t="shared" si="10"/>
        <v>21.280329398342246</v>
      </c>
      <c r="F84" s="17">
        <v>86369.3</v>
      </c>
      <c r="G84" s="17">
        <f>SUM(D84-F84)</f>
        <v>-2136.5</v>
      </c>
      <c r="H84" s="19">
        <f t="shared" si="9"/>
        <v>97.52632011605976</v>
      </c>
    </row>
    <row r="85" spans="1:8" ht="12.75">
      <c r="A85" s="29" t="s">
        <v>114</v>
      </c>
      <c r="B85" s="31" t="s">
        <v>113</v>
      </c>
      <c r="C85" s="17">
        <v>39428.4</v>
      </c>
      <c r="D85" s="17">
        <v>10922.9</v>
      </c>
      <c r="E85" s="17">
        <f>D85/C85*100</f>
        <v>27.703127694758088</v>
      </c>
      <c r="F85" s="17">
        <v>9127.6</v>
      </c>
      <c r="G85" s="17">
        <f>SUM(D85-F85)</f>
        <v>1795.2999999999993</v>
      </c>
      <c r="H85" s="19">
        <f t="shared" si="9"/>
        <v>119.66891625399884</v>
      </c>
    </row>
    <row r="86" spans="1:8" ht="12.75">
      <c r="A86" s="29" t="s">
        <v>111</v>
      </c>
      <c r="B86" s="30" t="s">
        <v>32</v>
      </c>
      <c r="C86" s="17">
        <v>1217.8</v>
      </c>
      <c r="D86" s="17">
        <v>27</v>
      </c>
      <c r="E86" s="17">
        <f t="shared" si="10"/>
        <v>2.2171128264082776</v>
      </c>
      <c r="F86" s="17">
        <v>25.2</v>
      </c>
      <c r="G86" s="17">
        <f>SUM(D86-F86)</f>
        <v>1.8000000000000007</v>
      </c>
      <c r="H86" s="19">
        <f t="shared" si="9"/>
        <v>107.14285714285714</v>
      </c>
    </row>
    <row r="87" spans="1:8" ht="12.75">
      <c r="A87" s="29" t="s">
        <v>33</v>
      </c>
      <c r="B87" s="30" t="s">
        <v>34</v>
      </c>
      <c r="C87" s="17">
        <v>15423.3</v>
      </c>
      <c r="D87" s="17">
        <v>4077.6</v>
      </c>
      <c r="E87" s="17">
        <f t="shared" si="10"/>
        <v>26.43792184551944</v>
      </c>
      <c r="F87" s="17">
        <v>2609</v>
      </c>
      <c r="G87" s="17">
        <f>SUM(D87-F87)</f>
        <v>1468.6</v>
      </c>
      <c r="H87" s="19">
        <f t="shared" si="9"/>
        <v>156.28976619394405</v>
      </c>
    </row>
    <row r="88" spans="1:8" ht="12.75">
      <c r="A88" s="25" t="s">
        <v>53</v>
      </c>
      <c r="B88" s="26" t="s">
        <v>35</v>
      </c>
      <c r="C88" s="18">
        <f>SUM(C89:C90)</f>
        <v>86514.1</v>
      </c>
      <c r="D88" s="18">
        <f>SUM(D89:D90)</f>
        <v>20336.9</v>
      </c>
      <c r="E88" s="18">
        <f t="shared" si="10"/>
        <v>23.507035269395395</v>
      </c>
      <c r="F88" s="18">
        <f>SUM(F89:F90)</f>
        <v>15953.5</v>
      </c>
      <c r="G88" s="18">
        <f>SUM(G89:G90)</f>
        <v>4383.400000000001</v>
      </c>
      <c r="H88" s="18">
        <f t="shared" si="9"/>
        <v>127.47610242266587</v>
      </c>
    </row>
    <row r="89" spans="1:8" ht="12.75">
      <c r="A89" s="29" t="s">
        <v>36</v>
      </c>
      <c r="B89" s="30" t="s">
        <v>37</v>
      </c>
      <c r="C89" s="17">
        <v>69070.7</v>
      </c>
      <c r="D89" s="17">
        <v>16155.8</v>
      </c>
      <c r="E89" s="17">
        <f t="shared" si="10"/>
        <v>23.39023638098354</v>
      </c>
      <c r="F89" s="17">
        <v>13046.3</v>
      </c>
      <c r="G89" s="17">
        <f>SUM(D89-F89)</f>
        <v>3109.5</v>
      </c>
      <c r="H89" s="19">
        <f t="shared" si="9"/>
        <v>123.83434383694993</v>
      </c>
    </row>
    <row r="90" spans="1:8" ht="25.5">
      <c r="A90" s="29" t="s">
        <v>54</v>
      </c>
      <c r="B90" s="30" t="s">
        <v>38</v>
      </c>
      <c r="C90" s="17">
        <v>17443.4</v>
      </c>
      <c r="D90" s="17">
        <v>4181.1</v>
      </c>
      <c r="E90" s="17">
        <f t="shared" si="10"/>
        <v>23.969524289989337</v>
      </c>
      <c r="F90" s="17">
        <v>2907.2</v>
      </c>
      <c r="G90" s="17">
        <f>SUM(D90-F90)</f>
        <v>1273.9000000000005</v>
      </c>
      <c r="H90" s="19">
        <f t="shared" si="9"/>
        <v>143.81879471656578</v>
      </c>
    </row>
    <row r="91" spans="1:8" ht="12.75">
      <c r="A91" s="25" t="s">
        <v>39</v>
      </c>
      <c r="B91" s="26" t="s">
        <v>40</v>
      </c>
      <c r="C91" s="18">
        <f>SUM(C92:C95)</f>
        <v>61324.9</v>
      </c>
      <c r="D91" s="18">
        <f>SUM(D92:D95)</f>
        <v>11465.9</v>
      </c>
      <c r="E91" s="18">
        <f t="shared" si="10"/>
        <v>18.6969730077016</v>
      </c>
      <c r="F91" s="18">
        <f>SUM(F92:F95)</f>
        <v>8998.099999999999</v>
      </c>
      <c r="G91" s="18">
        <f>SUM(G92:G95)</f>
        <v>2467.800000000001</v>
      </c>
      <c r="H91" s="18">
        <f t="shared" si="9"/>
        <v>127.42578988897657</v>
      </c>
    </row>
    <row r="92" spans="1:8" ht="12.75">
      <c r="A92" s="29" t="s">
        <v>41</v>
      </c>
      <c r="B92" s="31">
        <v>1001</v>
      </c>
      <c r="C92" s="17">
        <v>7584</v>
      </c>
      <c r="D92" s="17">
        <v>2111.8</v>
      </c>
      <c r="E92" s="17">
        <f t="shared" si="10"/>
        <v>27.845464135021096</v>
      </c>
      <c r="F92" s="17">
        <v>1649.7</v>
      </c>
      <c r="G92" s="17">
        <f>SUM(D92-F92)</f>
        <v>462.10000000000014</v>
      </c>
      <c r="H92" s="19">
        <f t="shared" si="9"/>
        <v>128.01115354306845</v>
      </c>
    </row>
    <row r="93" spans="1:8" ht="12.75">
      <c r="A93" s="29" t="s">
        <v>42</v>
      </c>
      <c r="B93" s="30" t="s">
        <v>43</v>
      </c>
      <c r="C93" s="17">
        <v>3878.2</v>
      </c>
      <c r="D93" s="17">
        <v>959.5</v>
      </c>
      <c r="E93" s="17">
        <f t="shared" si="10"/>
        <v>24.74085916146666</v>
      </c>
      <c r="F93" s="17">
        <v>970</v>
      </c>
      <c r="G93" s="17">
        <f>SUM(D93-F93)</f>
        <v>-10.5</v>
      </c>
      <c r="H93" s="19">
        <f t="shared" si="9"/>
        <v>98.91752577319588</v>
      </c>
    </row>
    <row r="94" spans="1:8" ht="12.75">
      <c r="A94" s="29" t="s">
        <v>44</v>
      </c>
      <c r="B94" s="30" t="s">
        <v>45</v>
      </c>
      <c r="C94" s="17">
        <v>43432.3</v>
      </c>
      <c r="D94" s="17">
        <v>7379.3</v>
      </c>
      <c r="E94" s="17">
        <f t="shared" si="10"/>
        <v>16.990350499513035</v>
      </c>
      <c r="F94" s="17">
        <v>5548.9</v>
      </c>
      <c r="G94" s="17">
        <f>SUM(D94-F94)</f>
        <v>1830.4000000000005</v>
      </c>
      <c r="H94" s="19">
        <f t="shared" si="9"/>
        <v>132.98671808826975</v>
      </c>
    </row>
    <row r="95" spans="1:8" ht="12.75">
      <c r="A95" s="29" t="s">
        <v>46</v>
      </c>
      <c r="B95" s="31">
        <v>1006</v>
      </c>
      <c r="C95" s="17">
        <v>6430.4</v>
      </c>
      <c r="D95" s="17">
        <v>1015.3</v>
      </c>
      <c r="E95" s="17">
        <f t="shared" si="10"/>
        <v>15.789064443891515</v>
      </c>
      <c r="F95" s="17">
        <v>829.5</v>
      </c>
      <c r="G95" s="17">
        <f>SUM(D95-F95)</f>
        <v>185.79999999999995</v>
      </c>
      <c r="H95" s="19">
        <f t="shared" si="9"/>
        <v>122.39903556359253</v>
      </c>
    </row>
    <row r="96" spans="1:8" ht="12.75">
      <c r="A96" s="25" t="s">
        <v>55</v>
      </c>
      <c r="B96" s="26" t="s">
        <v>47</v>
      </c>
      <c r="C96" s="18">
        <f>SUM(C97:C100)</f>
        <v>52688.00000000001</v>
      </c>
      <c r="D96" s="18">
        <f>SUM(D97:D100)</f>
        <v>14407.599999999999</v>
      </c>
      <c r="E96" s="18">
        <f t="shared" si="10"/>
        <v>27.3451260249013</v>
      </c>
      <c r="F96" s="18">
        <f>SUM(F97:F100)</f>
        <v>13108.2</v>
      </c>
      <c r="G96" s="18">
        <f>SUM(G97:G100)</f>
        <v>1299.3999999999996</v>
      </c>
      <c r="H96" s="18">
        <f t="shared" si="9"/>
        <v>109.91287896126087</v>
      </c>
    </row>
    <row r="97" spans="1:8" ht="12.75">
      <c r="A97" s="29" t="s">
        <v>56</v>
      </c>
      <c r="B97" s="30" t="s">
        <v>48</v>
      </c>
      <c r="C97" s="17">
        <v>49835.8</v>
      </c>
      <c r="D97" s="17">
        <v>13941.3</v>
      </c>
      <c r="E97" s="17">
        <f t="shared" si="10"/>
        <v>27.974468153415817</v>
      </c>
      <c r="F97" s="17">
        <v>12659.4</v>
      </c>
      <c r="G97" s="17">
        <f>SUM(D97-F97)</f>
        <v>1281.8999999999996</v>
      </c>
      <c r="H97" s="19">
        <f t="shared" si="9"/>
        <v>110.12607232570264</v>
      </c>
    </row>
    <row r="98" spans="1:8" ht="12.75">
      <c r="A98" s="29" t="s">
        <v>80</v>
      </c>
      <c r="B98" s="31" t="s">
        <v>76</v>
      </c>
      <c r="C98" s="17">
        <v>700</v>
      </c>
      <c r="D98" s="17">
        <v>109.8</v>
      </c>
      <c r="E98" s="17">
        <f t="shared" si="10"/>
        <v>15.685714285714287</v>
      </c>
      <c r="F98" s="17">
        <v>217.6</v>
      </c>
      <c r="G98" s="17">
        <f>SUM(D98-F98)</f>
        <v>-107.8</v>
      </c>
      <c r="H98" s="19">
        <f t="shared" si="9"/>
        <v>50.45955882352941</v>
      </c>
    </row>
    <row r="99" spans="1:8" ht="12.75">
      <c r="A99" s="29" t="s">
        <v>157</v>
      </c>
      <c r="B99" s="31" t="s">
        <v>156</v>
      </c>
      <c r="C99" s="17">
        <v>484.9</v>
      </c>
      <c r="D99" s="17">
        <v>0</v>
      </c>
      <c r="E99" s="17">
        <f t="shared" si="10"/>
        <v>0</v>
      </c>
      <c r="F99" s="17">
        <v>0</v>
      </c>
      <c r="G99" s="17">
        <f>SUM(D99-F99)</f>
        <v>0</v>
      </c>
      <c r="H99" s="19" t="s">
        <v>123</v>
      </c>
    </row>
    <row r="100" spans="1:8" ht="15" customHeight="1">
      <c r="A100" s="29" t="s">
        <v>62</v>
      </c>
      <c r="B100" s="31">
        <v>1105</v>
      </c>
      <c r="C100" s="17">
        <v>1667.3</v>
      </c>
      <c r="D100" s="17">
        <v>356.5</v>
      </c>
      <c r="E100" s="17">
        <f t="shared" si="10"/>
        <v>21.381874887542736</v>
      </c>
      <c r="F100" s="17">
        <v>231.2</v>
      </c>
      <c r="G100" s="17">
        <f>SUM(D100-F100)</f>
        <v>125.30000000000001</v>
      </c>
      <c r="H100" s="19">
        <f t="shared" si="9"/>
        <v>154.1955017301038</v>
      </c>
    </row>
    <row r="101" spans="1:8" ht="34.5" customHeight="1">
      <c r="A101" s="25" t="s">
        <v>137</v>
      </c>
      <c r="B101" s="26" t="s">
        <v>57</v>
      </c>
      <c r="C101" s="18">
        <f>SUM(C102:C102)</f>
        <v>144.6</v>
      </c>
      <c r="D101" s="18">
        <f>SUM(D102:D102)</f>
        <v>0</v>
      </c>
      <c r="E101" s="18">
        <f t="shared" si="10"/>
        <v>0</v>
      </c>
      <c r="F101" s="18">
        <f>SUM(F102:F102)</f>
        <v>1846.5</v>
      </c>
      <c r="G101" s="18">
        <f>SUM(G102:G102)</f>
        <v>-1846.5</v>
      </c>
      <c r="H101" s="18">
        <f t="shared" si="9"/>
        <v>0</v>
      </c>
    </row>
    <row r="102" spans="1:8" ht="34.5" customHeight="1">
      <c r="A102" s="29" t="s">
        <v>138</v>
      </c>
      <c r="B102" s="30" t="s">
        <v>58</v>
      </c>
      <c r="C102" s="17">
        <v>144.6</v>
      </c>
      <c r="D102" s="17">
        <v>0</v>
      </c>
      <c r="E102" s="17">
        <f t="shared" si="10"/>
        <v>0</v>
      </c>
      <c r="F102" s="17">
        <v>1846.5</v>
      </c>
      <c r="G102" s="17">
        <f>SUM(D102-F102)</f>
        <v>-1846.5</v>
      </c>
      <c r="H102" s="19">
        <f t="shared" si="9"/>
        <v>0</v>
      </c>
    </row>
    <row r="103" spans="1:8" ht="12.75">
      <c r="A103" s="36" t="s">
        <v>49</v>
      </c>
      <c r="B103" s="8"/>
      <c r="C103" s="20">
        <f>SUM(C54+C63+C66+C69+C74+C79+C82+C88+C91+C96+C101)</f>
        <v>1319047.4000000004</v>
      </c>
      <c r="D103" s="20">
        <f>SUM(D54+D63+D66+D69+D74+D79+D82+D88+D91+D96+D101)</f>
        <v>241454.69999999998</v>
      </c>
      <c r="E103" s="20">
        <f t="shared" si="10"/>
        <v>18.3052330037571</v>
      </c>
      <c r="F103" s="20">
        <f>SUM(F54+F63+F66+F69+F74+F79+F82+F88+F91+F96+F101)</f>
        <v>220117.40000000002</v>
      </c>
      <c r="G103" s="20">
        <f>D103-F103</f>
        <v>21337.29999999996</v>
      </c>
      <c r="H103" s="20">
        <f t="shared" si="9"/>
        <v>109.6935998698876</v>
      </c>
    </row>
    <row r="104" spans="1:8" ht="25.5">
      <c r="A104" s="37" t="s">
        <v>59</v>
      </c>
      <c r="B104" s="9"/>
      <c r="C104" s="35"/>
      <c r="D104" s="1">
        <f>D52-D103</f>
        <v>3194.899999999994</v>
      </c>
      <c r="E104" s="1"/>
      <c r="F104" s="1">
        <f>F52-F103</f>
        <v>-1889.7000000000407</v>
      </c>
      <c r="G104" s="1"/>
      <c r="H104" s="1"/>
    </row>
    <row r="105" spans="1:8" ht="12.75">
      <c r="A105" s="10"/>
      <c r="B105" s="11"/>
      <c r="C105" s="12"/>
      <c r="D105" s="12"/>
      <c r="E105" s="12"/>
      <c r="F105" s="21"/>
      <c r="G105" s="12"/>
      <c r="H105" s="12"/>
    </row>
    <row r="106" spans="1:8" ht="12.75">
      <c r="A106" s="10"/>
      <c r="B106" s="11"/>
      <c r="C106" s="77"/>
      <c r="D106" s="77"/>
      <c r="E106" s="77"/>
      <c r="F106" s="77"/>
      <c r="G106" s="77"/>
      <c r="H106" s="77"/>
    </row>
    <row r="107" spans="1:8" ht="12.75">
      <c r="A107" s="13"/>
      <c r="B107" s="14"/>
      <c r="C107" s="13"/>
      <c r="D107" s="13"/>
      <c r="E107" s="13"/>
      <c r="F107" s="13"/>
      <c r="G107" s="13"/>
      <c r="H107" s="13"/>
    </row>
  </sheetData>
  <sheetProtection/>
  <mergeCells count="2">
    <mergeCell ref="A1:H1"/>
    <mergeCell ref="C106:H106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5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Бюджетный отдел</cp:lastModifiedBy>
  <cp:lastPrinted>2023-04-17T13:17:16Z</cp:lastPrinted>
  <dcterms:created xsi:type="dcterms:W3CDTF">2009-04-28T07:05:16Z</dcterms:created>
  <dcterms:modified xsi:type="dcterms:W3CDTF">2023-04-17T13:28:58Z</dcterms:modified>
  <cp:category/>
  <cp:version/>
  <cp:contentType/>
  <cp:contentStatus/>
</cp:coreProperties>
</file>