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95" windowHeight="11220" activeTab="0"/>
  </bookViews>
  <sheets>
    <sheet name="Лист1" sheetId="1" r:id="rId1"/>
  </sheets>
  <definedNames>
    <definedName name="_xlnm.Print_Titles" localSheetId="0">'Лист1'!$2:$2</definedName>
    <definedName name="_xlnm.Print_Area" localSheetId="0">'Лист1'!$A$1:$H$89</definedName>
  </definedNames>
  <calcPr fullCalcOnLoad="1"/>
</workbook>
</file>

<file path=xl/sharedStrings.xml><?xml version="1.0" encoding="utf-8"?>
<sst xmlns="http://schemas.openxmlformats.org/spreadsheetml/2006/main" count="144" uniqueCount="136">
  <si>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</si>
  <si>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</si>
  <si>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</si>
  <si>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</si>
  <si>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</si>
  <si>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</si>
  <si>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</si>
  <si>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</si>
  <si>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</si>
  <si>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</si>
  <si>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</si>
  <si>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</si>
  <si>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</si>
  <si>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</si>
  <si>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</si>
  <si>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</si>
  <si>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</si>
  <si>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</si>
  <si>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</si>
  <si>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</si>
  <si>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</si>
  <si>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</si>
  <si>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</si>
  <si>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</si>
  <si>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</si>
  <si>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</si>
  <si>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</si>
  <si>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</si>
  <si>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</si>
  <si>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</si>
  <si>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</si>
  <si>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</si>
  <si>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</si>
  <si>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</si>
  <si>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</si>
  <si>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</si>
  <si>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</si>
  <si>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</si>
  <si>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</si>
  <si>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</si>
  <si>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</si>
  <si>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</si>
  <si>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</si>
  <si>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</si>
  <si>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Другие вопросы в области социальной политики</t>
  </si>
  <si>
    <t>1100</t>
  </si>
  <si>
    <t>1101</t>
  </si>
  <si>
    <t>ИТОГО РАСХОДОВ</t>
  </si>
  <si>
    <t>0409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</si>
  <si>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</si>
  <si>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</si>
  <si>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</si>
  <si>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</si>
  <si>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</si>
  <si>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</si>
  <si>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</si>
  <si>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</si>
  <si>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</si>
  <si>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</si>
  <si>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</si>
  <si>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ПРОФИЦИТ БЮДЖЕТА (со знаком "плюс") ДЕФИЦИТ БЮДЖЕТА (со знаком "минус")</t>
  </si>
  <si>
    <t>0501</t>
  </si>
  <si>
    <t>Жилищное хозяйство</t>
  </si>
  <si>
    <t>Другие вопросы в области физкультуры и спорта</t>
  </si>
  <si>
    <t>Судебная система</t>
  </si>
  <si>
    <t>0105</t>
  </si>
  <si>
    <t>0505</t>
  </si>
  <si>
    <t>Охрана окружающей среды</t>
  </si>
  <si>
    <t>0600</t>
  </si>
  <si>
    <t>0602</t>
  </si>
  <si>
    <t>Сбор, удаление отходов и очистка сточных вод</t>
  </si>
  <si>
    <t>0200</t>
  </si>
  <si>
    <t>0204</t>
  </si>
  <si>
    <t>Мобилизационная подготовка экономики</t>
  </si>
  <si>
    <t>Национальная оборона</t>
  </si>
  <si>
    <t>Межбюджетные трансферты общего характера бюджетам бюджетной системы Российской Федерации</t>
  </si>
  <si>
    <t>Другие вопросы в области жилищно-коммунального хозяйства</t>
  </si>
  <si>
    <t xml:space="preserve">НАЛОГОВЫЕ И НЕНАЛОГОВЫЕ ДОХОДЫ         </t>
  </si>
  <si>
    <t>НАЛОГИ НА ПРИБЫЛЬ, ДОХОДЫ</t>
  </si>
  <si>
    <t>Налог на доходы физических лиц</t>
  </si>
  <si>
    <t>НАЛОГИ НА ТОВАРЫ, РЕАЛИЗУЕМЫЕ НА ТЕРРИТОРИИ РФ</t>
  </si>
  <si>
    <t>Акцизы по подакцизным товарам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</si>
  <si>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</si>
  <si>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</si>
  <si>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</si>
  <si>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 с применением патентной системы</t>
  </si>
  <si>
    <t>НАЛОГИ НА ИМУЩЕСТВО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</si>
  <si>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</si>
  <si>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</si>
  <si>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</si>
  <si>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</si>
  <si>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</si>
  <si>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</si>
  <si>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</si>
  <si>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</si>
  <si>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ДОХОДЫ ОТ ИСПОЛЬЗОВАНИЯ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</si>
  <si>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</si>
  <si>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</si>
  <si>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</si>
  <si>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</si>
  <si>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</si>
  <si>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</si>
  <si>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реализации имущества (приватизация имущества)</t>
  </si>
  <si>
    <t>ШТРАФЫ, САНКЦИИ, ВОЗМЕЩЕНИЕ УЩЕРБА</t>
  </si>
  <si>
    <t>ПРОЧИЕ НЕНАЛОГОВЫЕ ДОХОДЫ, НЕВЫЯСНЕННЫЕ ПОСТУПЛЕНИЯ</t>
  </si>
  <si>
    <t>БЕЗВОЗМЕЗДНЫЕ ПОСТУПЛЕНИЯ</t>
  </si>
  <si>
    <t>БЕЗВОЗМЕЗДНЫЕ ПОСТУПЛЕНИЯ ОТ ДРУГИХ БЮДЖЕТОВ</t>
  </si>
  <si>
    <t xml:space="preserve">Дотация </t>
  </si>
  <si>
    <t>Субсидии</t>
  </si>
  <si>
    <t>Субвенции</t>
  </si>
  <si>
    <t>Иные межбюджетные трансферты</t>
  </si>
  <si>
    <t>ВСЕГО ДОХОДОВ</t>
  </si>
  <si>
    <t>Дорожное хозяйство (дорожные фонды)</t>
  </si>
  <si>
    <t xml:space="preserve"> Функционирование высшего должностного лица субъекта Российской Федерации и муниципального образования</t>
  </si>
  <si>
    <t>0102</t>
  </si>
  <si>
    <t>Сельское хозяйство и рыболовство</t>
  </si>
  <si>
    <t>0405</t>
  </si>
  <si>
    <t xml:space="preserve">Дополнительное образование детей
</t>
  </si>
  <si>
    <t>0703</t>
  </si>
  <si>
    <t>Молодежная политика</t>
  </si>
  <si>
    <t>Прочие доходы от компенсации затрат  бюджетов муниципальных районов</t>
  </si>
  <si>
    <t>ДОХОДЫ ОТ ОКАЗАНИЯ ПЛАТНЫХ УСЛУГ (РАБОТ) И КОМПЕНСАЦИИ ЗАТРАТ ГОСУДАРСТВА</t>
  </si>
  <si>
    <t>-</t>
  </si>
  <si>
    <t>Гос. пошлина  за выдачу  разрешения на установку рекламной конструкции</t>
  </si>
  <si>
    <t>Доходы от продажи  земельных участков, государственная собственность на  которые не разграничена</t>
  </si>
  <si>
    <t>ВОЗВРАТ ОСТАТКОВ СУБСИДИЙ, СУБВЕНЦИЙ, ИНЫХ МЕЖБЮДЖЕТНЫХ ТРАНСФЕРТОВ</t>
  </si>
  <si>
    <t>Уточненный план на  2020 год</t>
  </si>
  <si>
    <t>Процент роста исполнения 2020 к 2019 году</t>
  </si>
  <si>
    <t>Массовый спорт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</si>
  <si>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</si>
  <si>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</si>
  <si>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Исполнено за 2020 год</t>
  </si>
  <si>
    <t>Отчет об исполнении бюджета муниципального образования "Гагаринский район" Смоленской области                                                            за 2020 год</t>
  </si>
  <si>
    <t>Исполнено за 2019 год</t>
  </si>
  <si>
    <t>Отклонение  (факт 2020-2019)</t>
  </si>
  <si>
    <t>% исполнения  за 2020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</si>
</sst>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#,##0.0000"/>
    <numFmt numFmtId="182" formatCode="#,##0.00000"/>
    <numFmt numFmtId="183" formatCode="#,##0.000000"/>
  </numFmts>
  <fonts count="48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>
      <alignment horizontal="left" vertical="top" wrapText="1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4">
    <xf numFmtId="0" fontId="0" fillId="0" borderId="0" xfId="0" applyAlignment="1">
      <alignment/>
    </xf>
    <xf numFmtId="178" fontId="1" fillId="0" borderId="0" xfId="0" applyNumberFormat="1" applyFont="1" applyAlignment="1">
      <alignment/>
    </xf>
    <xf numFmtId="178" fontId="2" fillId="0" borderId="0" xfId="0" applyNumberFormat="1" applyFont="1" applyAlignment="1">
      <alignment vertical="center" wrapText="1"/>
    </xf>
    <xf numFmtId="178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178" fontId="1" fillId="32" borderId="0" xfId="0" applyNumberFormat="1" applyFont="1" applyFill="1" applyAlignment="1">
      <alignment/>
    </xf>
    <xf numFmtId="178" fontId="1" fillId="33" borderId="0" xfId="0" applyNumberFormat="1" applyFont="1" applyFill="1" applyAlignment="1">
      <alignment/>
    </xf>
    <xf numFmtId="178" fontId="1" fillId="34" borderId="0" xfId="0" applyNumberFormat="1" applyFont="1" applyFill="1" applyAlignment="1">
      <alignment/>
    </xf>
    <xf numFmtId="178" fontId="4" fillId="0" borderId="11" xfId="0" applyNumberFormat="1" applyFont="1" applyBorder="1" applyAlignment="1">
      <alignment horizontal="center" vertical="top" wrapText="1"/>
    </xf>
    <xf numFmtId="178" fontId="46" fillId="0" borderId="0" xfId="0" applyNumberFormat="1" applyFont="1" applyAlignment="1">
      <alignment horizontal="right" vertical="top" wrapText="1"/>
    </xf>
    <xf numFmtId="178" fontId="47" fillId="0" borderId="0" xfId="0" applyNumberFormat="1" applyFont="1" applyBorder="1" applyAlignment="1">
      <alignment horizontal="center" vertical="center" wrapText="1"/>
    </xf>
    <xf numFmtId="178" fontId="1" fillId="0" borderId="0" xfId="0" applyNumberFormat="1" applyFont="1" applyFill="1" applyAlignment="1">
      <alignment/>
    </xf>
    <xf numFmtId="178" fontId="46" fillId="8" borderId="12" xfId="0" applyNumberFormat="1" applyFont="1" applyFill="1" applyBorder="1" applyAlignment="1">
      <alignment vertical="top"/>
    </xf>
    <xf numFmtId="3" fontId="46" fillId="8" borderId="12" xfId="0" applyNumberFormat="1" applyFont="1" applyFill="1" applyBorder="1" applyAlignment="1">
      <alignment vertical="top"/>
    </xf>
    <xf numFmtId="178" fontId="1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 wrapText="1"/>
    </xf>
    <xf numFmtId="178" fontId="46" fillId="8" borderId="13" xfId="0" applyNumberFormat="1" applyFont="1" applyFill="1" applyBorder="1" applyAlignment="1">
      <alignment horizontal="center" vertical="top" wrapText="1"/>
    </xf>
    <xf numFmtId="178" fontId="46" fillId="34" borderId="13" xfId="0" applyNumberFormat="1" applyFont="1" applyFill="1" applyBorder="1" applyAlignment="1">
      <alignment horizontal="center" vertical="center" wrapText="1"/>
    </xf>
    <xf numFmtId="178" fontId="4" fillId="6" borderId="13" xfId="0" applyNumberFormat="1" applyFont="1" applyFill="1" applyBorder="1" applyAlignment="1">
      <alignment horizontal="center" vertical="center" wrapText="1"/>
    </xf>
    <xf numFmtId="178" fontId="1" fillId="0" borderId="13" xfId="0" applyNumberFormat="1" applyFont="1" applyFill="1" applyBorder="1" applyAlignment="1">
      <alignment horizontal="center" vertical="center" wrapText="1"/>
    </xf>
    <xf numFmtId="178" fontId="1" fillId="0" borderId="13" xfId="0" applyNumberFormat="1" applyFont="1" applyBorder="1" applyAlignment="1">
      <alignment horizontal="center" vertical="center" wrapText="1"/>
    </xf>
    <xf numFmtId="178" fontId="4" fillId="33" borderId="13" xfId="0" applyNumberFormat="1" applyFont="1" applyFill="1" applyBorder="1" applyAlignment="1">
      <alignment horizontal="center" vertical="center" wrapText="1"/>
    </xf>
    <xf numFmtId="178" fontId="1" fillId="35" borderId="13" xfId="0" applyNumberFormat="1" applyFont="1" applyFill="1" applyBorder="1" applyAlignment="1">
      <alignment horizontal="center" vertical="center" wrapText="1"/>
    </xf>
    <xf numFmtId="178" fontId="4" fillId="32" borderId="13" xfId="0" applyNumberFormat="1" applyFont="1" applyFill="1" applyBorder="1" applyAlignment="1">
      <alignment horizontal="center" vertical="center" wrapText="1"/>
    </xf>
    <xf numFmtId="178" fontId="1" fillId="34" borderId="13" xfId="0" applyNumberFormat="1" applyFont="1" applyFill="1" applyBorder="1" applyAlignment="1">
      <alignment horizontal="center" vertical="center" wrapText="1"/>
    </xf>
    <xf numFmtId="178" fontId="4" fillId="6" borderId="13" xfId="0" applyNumberFormat="1" applyFont="1" applyFill="1" applyBorder="1" applyAlignment="1">
      <alignment vertical="center" wrapText="1"/>
    </xf>
    <xf numFmtId="3" fontId="4" fillId="6" borderId="13" xfId="0" applyNumberFormat="1" applyFont="1" applyFill="1" applyBorder="1" applyAlignment="1">
      <alignment horizontal="center" vertical="center" wrapText="1"/>
    </xf>
    <xf numFmtId="178" fontId="1" fillId="0" borderId="13" xfId="0" applyNumberFormat="1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178" fontId="1" fillId="0" borderId="13" xfId="0" applyNumberFormat="1" applyFont="1" applyBorder="1" applyAlignment="1">
      <alignment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178" fontId="4" fillId="8" borderId="12" xfId="0" applyNumberFormat="1" applyFont="1" applyFill="1" applyBorder="1" applyAlignment="1">
      <alignment horizontal="center" vertical="top" wrapText="1"/>
    </xf>
    <xf numFmtId="178" fontId="4" fillId="33" borderId="13" xfId="0" applyNumberFormat="1" applyFont="1" applyFill="1" applyBorder="1" applyAlignment="1">
      <alignment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 horizontal="center" vertical="center" wrapText="1"/>
    </xf>
    <xf numFmtId="178" fontId="1" fillId="35" borderId="13" xfId="0" applyNumberFormat="1" applyFont="1" applyFill="1" applyBorder="1" applyAlignment="1">
      <alignment vertical="center" wrapText="1"/>
    </xf>
    <xf numFmtId="49" fontId="1" fillId="35" borderId="1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1" fontId="1" fillId="0" borderId="13" xfId="0" applyNumberFormat="1" applyFont="1" applyBorder="1" applyAlignment="1">
      <alignment horizontal="center" vertical="center" wrapText="1"/>
    </xf>
    <xf numFmtId="178" fontId="4" fillId="32" borderId="13" xfId="0" applyNumberFormat="1" applyFont="1" applyFill="1" applyBorder="1" applyAlignment="1">
      <alignment vertical="center" wrapText="1"/>
    </xf>
    <xf numFmtId="3" fontId="4" fillId="32" borderId="13" xfId="0" applyNumberFormat="1" applyFont="1" applyFill="1" applyBorder="1" applyAlignment="1">
      <alignment horizontal="center" vertical="center" wrapText="1"/>
    </xf>
    <xf numFmtId="178" fontId="1" fillId="34" borderId="13" xfId="0" applyNumberFormat="1" applyFont="1" applyFill="1" applyBorder="1" applyAlignment="1">
      <alignment vertical="center" wrapText="1"/>
    </xf>
    <xf numFmtId="3" fontId="1" fillId="34" borderId="13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top" wrapText="1"/>
    </xf>
    <xf numFmtId="178" fontId="4" fillId="36" borderId="13" xfId="0" applyNumberFormat="1" applyFont="1" applyFill="1" applyBorder="1" applyAlignment="1">
      <alignment horizontal="left" vertical="center" wrapText="1"/>
    </xf>
    <xf numFmtId="3" fontId="4" fillId="36" borderId="13" xfId="0" applyNumberFormat="1" applyFont="1" applyFill="1" applyBorder="1" applyAlignment="1">
      <alignment horizontal="center" vertical="center" wrapText="1"/>
    </xf>
    <xf numFmtId="178" fontId="4" fillId="36" borderId="13" xfId="0" applyNumberFormat="1" applyFont="1" applyFill="1" applyBorder="1" applyAlignment="1">
      <alignment horizontal="center" vertical="center" wrapText="1"/>
    </xf>
    <xf numFmtId="178" fontId="6" fillId="0" borderId="13" xfId="0" applyNumberFormat="1" applyFont="1" applyFill="1" applyBorder="1" applyAlignment="1">
      <alignment horizontal="left" vertical="top" wrapText="1"/>
    </xf>
    <xf numFmtId="3" fontId="6" fillId="0" borderId="13" xfId="0" applyNumberFormat="1" applyFont="1" applyFill="1" applyBorder="1" applyAlignment="1">
      <alignment horizontal="center" vertical="top" wrapText="1"/>
    </xf>
    <xf numFmtId="178" fontId="6" fillId="0" borderId="13" xfId="0" applyNumberFormat="1" applyFont="1" applyFill="1" applyBorder="1" applyAlignment="1">
      <alignment horizontal="center" vertical="top" wrapText="1"/>
    </xf>
    <xf numFmtId="178" fontId="4" fillId="0" borderId="13" xfId="0" applyNumberFormat="1" applyFont="1" applyFill="1" applyBorder="1" applyAlignment="1">
      <alignment horizontal="center" vertical="center" wrapText="1"/>
    </xf>
    <xf numFmtId="178" fontId="4" fillId="0" borderId="13" xfId="0" applyNumberFormat="1" applyFont="1" applyFill="1" applyBorder="1" applyAlignment="1">
      <alignment horizontal="center" vertical="top" wrapText="1"/>
    </xf>
    <xf numFmtId="178" fontId="1" fillId="0" borderId="13" xfId="0" applyNumberFormat="1" applyFont="1" applyFill="1" applyBorder="1" applyAlignment="1">
      <alignment horizontal="left" vertical="top" wrapText="1"/>
    </xf>
    <xf numFmtId="3" fontId="1" fillId="0" borderId="13" xfId="0" applyNumberFormat="1" applyFont="1" applyFill="1" applyBorder="1" applyAlignment="1">
      <alignment horizontal="center" vertical="top" wrapText="1"/>
    </xf>
    <xf numFmtId="178" fontId="1" fillId="0" borderId="13" xfId="0" applyNumberFormat="1" applyFont="1" applyFill="1" applyBorder="1" applyAlignment="1">
      <alignment horizontal="center" vertical="top" wrapText="1"/>
    </xf>
    <xf numFmtId="0" fontId="6" fillId="0" borderId="1" xfId="33" applyNumberFormat="1" applyFont="1" applyFill="1" applyAlignment="1" applyProtection="1">
      <alignment horizontal="left" vertical="top" wrapText="1"/>
      <protection/>
    </xf>
    <xf numFmtId="178" fontId="4" fillId="36" borderId="13" xfId="0" applyNumberFormat="1" applyFont="1" applyFill="1" applyBorder="1" applyAlignment="1">
      <alignment horizontal="left" vertical="top" wrapText="1"/>
    </xf>
    <xf numFmtId="3" fontId="4" fillId="36" borderId="13" xfId="0" applyNumberFormat="1" applyFont="1" applyFill="1" applyBorder="1" applyAlignment="1">
      <alignment horizontal="center" vertical="top" wrapText="1"/>
    </xf>
    <xf numFmtId="178" fontId="4" fillId="36" borderId="13" xfId="0" applyNumberFormat="1" applyFont="1" applyFill="1" applyBorder="1" applyAlignment="1">
      <alignment horizontal="center" vertical="top" wrapText="1"/>
    </xf>
    <xf numFmtId="178" fontId="4" fillId="37" borderId="13" xfId="0" applyNumberFormat="1" applyFont="1" applyFill="1" applyBorder="1" applyAlignment="1">
      <alignment horizontal="center" vertical="top" wrapText="1"/>
    </xf>
    <xf numFmtId="178" fontId="1" fillId="12" borderId="13" xfId="0" applyNumberFormat="1" applyFont="1" applyFill="1" applyBorder="1" applyAlignment="1">
      <alignment horizontal="left" vertical="top" wrapText="1"/>
    </xf>
    <xf numFmtId="3" fontId="1" fillId="12" borderId="13" xfId="0" applyNumberFormat="1" applyFont="1" applyFill="1" applyBorder="1" applyAlignment="1">
      <alignment horizontal="center" vertical="top" wrapText="1"/>
    </xf>
    <xf numFmtId="178" fontId="1" fillId="12" borderId="13" xfId="0" applyNumberFormat="1" applyFont="1" applyFill="1" applyBorder="1" applyAlignment="1">
      <alignment horizontal="center" vertical="top" wrapText="1"/>
    </xf>
    <xf numFmtId="178" fontId="7" fillId="38" borderId="13" xfId="0" applyNumberFormat="1" applyFont="1" applyFill="1" applyBorder="1" applyAlignment="1">
      <alignment horizontal="left" vertical="top" wrapText="1"/>
    </xf>
    <xf numFmtId="3" fontId="7" fillId="38" borderId="13" xfId="0" applyNumberFormat="1" applyFont="1" applyFill="1" applyBorder="1" applyAlignment="1">
      <alignment horizontal="center" vertical="center" wrapText="1"/>
    </xf>
    <xf numFmtId="178" fontId="7" fillId="38" borderId="13" xfId="0" applyNumberFormat="1" applyFont="1" applyFill="1" applyBorder="1" applyAlignment="1">
      <alignment horizontal="center" vertical="center" wrapText="1"/>
    </xf>
    <xf numFmtId="178" fontId="7" fillId="38" borderId="13" xfId="0" applyNumberFormat="1" applyFont="1" applyFill="1" applyBorder="1" applyAlignment="1">
      <alignment horizontal="center" vertical="top" wrapText="1"/>
    </xf>
    <xf numFmtId="178" fontId="4" fillId="38" borderId="13" xfId="0" applyNumberFormat="1" applyFont="1" applyFill="1" applyBorder="1" applyAlignment="1">
      <alignment horizontal="center" wrapText="1"/>
    </xf>
    <xf numFmtId="178" fontId="5" fillId="0" borderId="14" xfId="0" applyNumberFormat="1" applyFont="1" applyBorder="1" applyAlignment="1">
      <alignment horizontal="center" vertical="top" wrapText="1"/>
    </xf>
    <xf numFmtId="178" fontId="2" fillId="0" borderId="0" xfId="0" applyNumberFormat="1" applyFont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SheetLayoutView="100" zoomScalePageLayoutView="0" workbookViewId="0" topLeftCell="A1">
      <pane xSplit="2" ySplit="2" topLeftCell="C3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10" sqref="L10"/>
    </sheetView>
  </sheetViews>
  <sheetFormatPr defaultColWidth="9.00390625" defaultRowHeight="12.75"/>
  <cols>
    <col min="1" max="1" width="43.625" style="1" customWidth="1"/>
    <col min="2" max="2" width="11.25390625" style="6" customWidth="1"/>
    <col min="3" max="3" width="13.375" style="1" customWidth="1"/>
    <col min="4" max="4" width="10.875" style="1" customWidth="1"/>
    <col min="5" max="5" width="12.625" style="1" customWidth="1"/>
    <col min="6" max="6" width="12.125" style="1" customWidth="1"/>
    <col min="7" max="7" width="12.00390625" style="1" customWidth="1"/>
    <col min="8" max="8" width="11.875" style="1" customWidth="1"/>
    <col min="9" max="16384" width="9.125" style="1" customWidth="1"/>
  </cols>
  <sheetData>
    <row r="1" spans="1:8" ht="36" customHeight="1">
      <c r="A1" s="72" t="s">
        <v>132</v>
      </c>
      <c r="B1" s="72"/>
      <c r="C1" s="72"/>
      <c r="D1" s="72"/>
      <c r="E1" s="72"/>
      <c r="F1" s="72"/>
      <c r="G1" s="72"/>
      <c r="H1" s="72"/>
    </row>
    <row r="2" spans="1:8" ht="63.75">
      <c r="A2" s="46" t="s">
        <v>0</v>
      </c>
      <c r="B2" s="47" t="s">
        <v>1</v>
      </c>
      <c r="C2" s="10" t="s">
        <v>126</v>
      </c>
      <c r="D2" s="10" t="s">
        <v>131</v>
      </c>
      <c r="E2" s="10" t="s">
        <v>135</v>
      </c>
      <c r="F2" s="10" t="s">
        <v>133</v>
      </c>
      <c r="G2" s="10" t="s">
        <v>134</v>
      </c>
      <c r="H2" s="10" t="s">
        <v>127</v>
      </c>
    </row>
    <row r="3" spans="1:8" ht="21" customHeight="1">
      <c r="A3" s="48" t="s">
        <v>77</v>
      </c>
      <c r="B3" s="49">
        <v>10000</v>
      </c>
      <c r="C3" s="50">
        <f>C4+C6+C8+C12+C14+C16+C19+C22+C26+C28+C30+C33+C34</f>
        <v>328051.5</v>
      </c>
      <c r="D3" s="50">
        <f>D4+D6+D8+D12+D14+D16+D19+D22+D26+D28+D30+D33+D34</f>
        <v>340526.89999999997</v>
      </c>
      <c r="E3" s="50">
        <f>D3/C3*100</f>
        <v>103.80287851145323</v>
      </c>
      <c r="F3" s="50">
        <f>F4+F6+F8+F12+F14+F16+F19+F22+F26+F28+F30+F33+F34</f>
        <v>309582.3</v>
      </c>
      <c r="G3" s="50">
        <f aca="true" t="shared" si="0" ref="G3:G35">D3-F3</f>
        <v>30944.599999999977</v>
      </c>
      <c r="H3" s="50">
        <f>D3/F3*100</f>
        <v>109.9955972935145</v>
      </c>
    </row>
    <row r="4" spans="1:8" ht="13.5">
      <c r="A4" s="51" t="s">
        <v>78</v>
      </c>
      <c r="B4" s="52">
        <v>10100</v>
      </c>
      <c r="C4" s="53">
        <f>C5</f>
        <v>278998.5</v>
      </c>
      <c r="D4" s="53">
        <f>D5</f>
        <v>282664.7</v>
      </c>
      <c r="E4" s="54">
        <f aca="true" t="shared" si="1" ref="E4:E42">D4/C4*100</f>
        <v>101.31405724403537</v>
      </c>
      <c r="F4" s="53">
        <f>F5</f>
        <v>246033.4</v>
      </c>
      <c r="G4" s="53">
        <f t="shared" si="0"/>
        <v>36631.30000000002</v>
      </c>
      <c r="H4" s="55">
        <f aca="true" t="shared" si="2" ref="H4:H42">D4/F4*100</f>
        <v>114.88875087691346</v>
      </c>
    </row>
    <row r="5" spans="1:8" ht="12.75">
      <c r="A5" s="56" t="s">
        <v>79</v>
      </c>
      <c r="B5" s="57">
        <v>10102</v>
      </c>
      <c r="C5" s="58">
        <v>278998.5</v>
      </c>
      <c r="D5" s="58">
        <v>282664.7</v>
      </c>
      <c r="E5" s="21">
        <f t="shared" si="1"/>
        <v>101.31405724403537</v>
      </c>
      <c r="F5" s="58">
        <v>246033.4</v>
      </c>
      <c r="G5" s="58">
        <f t="shared" si="0"/>
        <v>36631.30000000002</v>
      </c>
      <c r="H5" s="58">
        <f t="shared" si="2"/>
        <v>114.88875087691346</v>
      </c>
    </row>
    <row r="6" spans="1:8" ht="27">
      <c r="A6" s="51" t="s">
        <v>80</v>
      </c>
      <c r="B6" s="52">
        <v>10300</v>
      </c>
      <c r="C6" s="53">
        <f>C7</f>
        <v>6423</v>
      </c>
      <c r="D6" s="53">
        <f>D7</f>
        <v>6389.6</v>
      </c>
      <c r="E6" s="55">
        <f t="shared" si="1"/>
        <v>99.47999377238051</v>
      </c>
      <c r="F6" s="53">
        <f>F7</f>
        <v>6700</v>
      </c>
      <c r="G6" s="53">
        <f t="shared" si="0"/>
        <v>-310.39999999999964</v>
      </c>
      <c r="H6" s="58">
        <f t="shared" si="2"/>
        <v>95.36716417910448</v>
      </c>
    </row>
    <row r="7" spans="1:8" ht="12.75">
      <c r="A7" s="56" t="s">
        <v>81</v>
      </c>
      <c r="B7" s="57">
        <v>10302</v>
      </c>
      <c r="C7" s="58">
        <v>6423</v>
      </c>
      <c r="D7" s="58">
        <v>6389.6</v>
      </c>
      <c r="E7" s="21">
        <f t="shared" si="1"/>
        <v>99.47999377238051</v>
      </c>
      <c r="F7" s="58">
        <v>6700</v>
      </c>
      <c r="G7" s="58">
        <f t="shared" si="0"/>
        <v>-310.39999999999964</v>
      </c>
      <c r="H7" s="58">
        <f t="shared" si="2"/>
        <v>95.36716417910448</v>
      </c>
    </row>
    <row r="8" spans="1:8" ht="13.5">
      <c r="A8" s="51" t="s">
        <v>82</v>
      </c>
      <c r="B8" s="52">
        <v>10500</v>
      </c>
      <c r="C8" s="53">
        <f>C9+C10+C11</f>
        <v>22237.9</v>
      </c>
      <c r="D8" s="53">
        <f>D9+D10+D11</f>
        <v>20365.9</v>
      </c>
      <c r="E8" s="54">
        <f t="shared" si="1"/>
        <v>91.58193894207636</v>
      </c>
      <c r="F8" s="53">
        <f>F9+F10+F11</f>
        <v>23079.700000000004</v>
      </c>
      <c r="G8" s="53">
        <f t="shared" si="0"/>
        <v>-2713.800000000003</v>
      </c>
      <c r="H8" s="55">
        <f t="shared" si="2"/>
        <v>88.2416149256706</v>
      </c>
    </row>
    <row r="9" spans="1:8" ht="12.75">
      <c r="A9" s="56" t="s">
        <v>83</v>
      </c>
      <c r="B9" s="57">
        <v>10502</v>
      </c>
      <c r="C9" s="58">
        <v>14935.3</v>
      </c>
      <c r="D9" s="58">
        <v>14129.8</v>
      </c>
      <c r="E9" s="21">
        <f t="shared" si="1"/>
        <v>94.60673705918194</v>
      </c>
      <c r="F9" s="58">
        <v>16767.4</v>
      </c>
      <c r="G9" s="58">
        <f t="shared" si="0"/>
        <v>-2637.600000000002</v>
      </c>
      <c r="H9" s="58">
        <f t="shared" si="2"/>
        <v>84.26947529133913</v>
      </c>
    </row>
    <row r="10" spans="1:8" ht="12.75">
      <c r="A10" s="56" t="s">
        <v>84</v>
      </c>
      <c r="B10" s="57">
        <v>10503</v>
      </c>
      <c r="C10" s="58">
        <v>1786.5</v>
      </c>
      <c r="D10" s="58">
        <v>698.6</v>
      </c>
      <c r="E10" s="21">
        <f t="shared" si="1"/>
        <v>39.104394066610695</v>
      </c>
      <c r="F10" s="58">
        <v>790.7</v>
      </c>
      <c r="G10" s="58">
        <f t="shared" si="0"/>
        <v>-92.10000000000002</v>
      </c>
      <c r="H10" s="58">
        <f t="shared" si="2"/>
        <v>88.35209308207916</v>
      </c>
    </row>
    <row r="11" spans="1:8" ht="12.75">
      <c r="A11" s="56" t="s">
        <v>85</v>
      </c>
      <c r="B11" s="57">
        <v>10504</v>
      </c>
      <c r="C11" s="58">
        <v>5516.1</v>
      </c>
      <c r="D11" s="58">
        <v>5537.5</v>
      </c>
      <c r="E11" s="21">
        <f t="shared" si="1"/>
        <v>100.38795525824405</v>
      </c>
      <c r="F11" s="58">
        <v>5521.6</v>
      </c>
      <c r="G11" s="58">
        <f t="shared" si="0"/>
        <v>15.899999999999636</v>
      </c>
      <c r="H11" s="58">
        <f t="shared" si="2"/>
        <v>100.28796001159084</v>
      </c>
    </row>
    <row r="12" spans="1:8" ht="13.5">
      <c r="A12" s="51" t="s">
        <v>86</v>
      </c>
      <c r="B12" s="52">
        <v>10600</v>
      </c>
      <c r="C12" s="53">
        <f>C13</f>
        <v>207.3</v>
      </c>
      <c r="D12" s="53">
        <f>D13</f>
        <v>168</v>
      </c>
      <c r="E12" s="54">
        <f t="shared" si="1"/>
        <v>81.04196816208393</v>
      </c>
      <c r="F12" s="53">
        <f>F13</f>
        <v>189</v>
      </c>
      <c r="G12" s="53">
        <f t="shared" si="0"/>
        <v>-21</v>
      </c>
      <c r="H12" s="55">
        <f t="shared" si="2"/>
        <v>88.88888888888889</v>
      </c>
    </row>
    <row r="13" spans="1:8" ht="12.75">
      <c r="A13" s="56" t="s">
        <v>87</v>
      </c>
      <c r="B13" s="57">
        <v>10605</v>
      </c>
      <c r="C13" s="58">
        <v>207.3</v>
      </c>
      <c r="D13" s="58">
        <v>168</v>
      </c>
      <c r="E13" s="21">
        <f t="shared" si="1"/>
        <v>81.04196816208393</v>
      </c>
      <c r="F13" s="58">
        <v>189</v>
      </c>
      <c r="G13" s="58">
        <f t="shared" si="0"/>
        <v>-21</v>
      </c>
      <c r="H13" s="58">
        <f t="shared" si="2"/>
        <v>88.88888888888889</v>
      </c>
    </row>
    <row r="14" spans="1:8" ht="40.5">
      <c r="A14" s="51" t="s">
        <v>88</v>
      </c>
      <c r="B14" s="52">
        <v>10700</v>
      </c>
      <c r="C14" s="53">
        <f>C15</f>
        <v>2699.8</v>
      </c>
      <c r="D14" s="53">
        <f>D15</f>
        <v>1596.1</v>
      </c>
      <c r="E14" s="53">
        <f t="shared" si="1"/>
        <v>59.11919401437142</v>
      </c>
      <c r="F14" s="53">
        <f>F15</f>
        <v>2894.9</v>
      </c>
      <c r="G14" s="53">
        <f t="shared" si="0"/>
        <v>-1298.8000000000002</v>
      </c>
      <c r="H14" s="53">
        <f t="shared" si="2"/>
        <v>55.13489239697399</v>
      </c>
    </row>
    <row r="15" spans="1:8" ht="25.5">
      <c r="A15" s="56" t="s">
        <v>89</v>
      </c>
      <c r="B15" s="57">
        <v>10701</v>
      </c>
      <c r="C15" s="58">
        <v>2699.8</v>
      </c>
      <c r="D15" s="58">
        <v>1596.1</v>
      </c>
      <c r="E15" s="58">
        <f>D15/C15*100</f>
        <v>59.11919401437142</v>
      </c>
      <c r="F15" s="58">
        <v>2894.9</v>
      </c>
      <c r="G15" s="58">
        <f t="shared" si="0"/>
        <v>-1298.8000000000002</v>
      </c>
      <c r="H15" s="58">
        <f t="shared" si="2"/>
        <v>55.13489239697399</v>
      </c>
    </row>
    <row r="16" spans="1:8" ht="13.5">
      <c r="A16" s="51" t="s">
        <v>90</v>
      </c>
      <c r="B16" s="52">
        <v>10800</v>
      </c>
      <c r="C16" s="53">
        <f>C17+C18</f>
        <v>3710</v>
      </c>
      <c r="D16" s="53">
        <f>D17+D18</f>
        <v>4600.6</v>
      </c>
      <c r="E16" s="54">
        <f t="shared" si="1"/>
        <v>124.00539083557953</v>
      </c>
      <c r="F16" s="53">
        <f>F17+F18</f>
        <v>4572.7</v>
      </c>
      <c r="G16" s="53">
        <f t="shared" si="0"/>
        <v>27.900000000000546</v>
      </c>
      <c r="H16" s="55">
        <f t="shared" si="2"/>
        <v>100.61014280403265</v>
      </c>
    </row>
    <row r="17" spans="1:8" ht="25.5">
      <c r="A17" s="56" t="s">
        <v>91</v>
      </c>
      <c r="B17" s="57">
        <v>10803</v>
      </c>
      <c r="C17" s="58">
        <v>3700</v>
      </c>
      <c r="D17" s="58">
        <v>4590.6</v>
      </c>
      <c r="E17" s="58">
        <f t="shared" si="1"/>
        <v>124.07027027027029</v>
      </c>
      <c r="F17" s="58">
        <v>4572.7</v>
      </c>
      <c r="G17" s="58">
        <f t="shared" si="0"/>
        <v>17.900000000000546</v>
      </c>
      <c r="H17" s="58">
        <f t="shared" si="2"/>
        <v>100.39145362696</v>
      </c>
    </row>
    <row r="18" spans="1:8" ht="25.5">
      <c r="A18" s="56" t="s">
        <v>123</v>
      </c>
      <c r="B18" s="57">
        <v>10807</v>
      </c>
      <c r="C18" s="58">
        <v>10</v>
      </c>
      <c r="D18" s="58">
        <v>10</v>
      </c>
      <c r="E18" s="58">
        <f t="shared" si="1"/>
        <v>100</v>
      </c>
      <c r="F18" s="58">
        <v>0</v>
      </c>
      <c r="G18" s="58">
        <f t="shared" si="0"/>
        <v>10</v>
      </c>
      <c r="H18" s="58" t="s">
        <v>122</v>
      </c>
    </row>
    <row r="19" spans="1:8" ht="27">
      <c r="A19" s="51" t="s">
        <v>92</v>
      </c>
      <c r="B19" s="52">
        <v>10900</v>
      </c>
      <c r="C19" s="53">
        <f>C20+C21</f>
        <v>20.2</v>
      </c>
      <c r="D19" s="53">
        <f>D20+D21</f>
        <v>16.8</v>
      </c>
      <c r="E19" s="53">
        <f>D19/C19*100</f>
        <v>83.16831683168317</v>
      </c>
      <c r="F19" s="53">
        <f>F20+F21</f>
        <v>2.2</v>
      </c>
      <c r="G19" s="53">
        <f t="shared" si="0"/>
        <v>14.600000000000001</v>
      </c>
      <c r="H19" s="55">
        <f t="shared" si="2"/>
        <v>763.6363636363636</v>
      </c>
    </row>
    <row r="20" spans="1:8" ht="12.75">
      <c r="A20" s="56" t="s">
        <v>93</v>
      </c>
      <c r="B20" s="57">
        <v>10906</v>
      </c>
      <c r="C20" s="58">
        <v>7.2</v>
      </c>
      <c r="D20" s="58">
        <v>15.3</v>
      </c>
      <c r="E20" s="21">
        <f t="shared" si="1"/>
        <v>212.5</v>
      </c>
      <c r="F20" s="58">
        <v>2</v>
      </c>
      <c r="G20" s="58">
        <f t="shared" si="0"/>
        <v>13.3</v>
      </c>
      <c r="H20" s="58">
        <f t="shared" si="2"/>
        <v>765</v>
      </c>
    </row>
    <row r="21" spans="1:8" ht="25.5">
      <c r="A21" s="56" t="s">
        <v>94</v>
      </c>
      <c r="B21" s="57">
        <v>10907</v>
      </c>
      <c r="C21" s="58">
        <v>13</v>
      </c>
      <c r="D21" s="58">
        <v>1.5</v>
      </c>
      <c r="E21" s="58">
        <f>D21/C21*100</f>
        <v>11.538461538461538</v>
      </c>
      <c r="F21" s="58">
        <v>0.2</v>
      </c>
      <c r="G21" s="58">
        <f t="shared" si="0"/>
        <v>1.3</v>
      </c>
      <c r="H21" s="53">
        <f t="shared" si="2"/>
        <v>750</v>
      </c>
    </row>
    <row r="22" spans="1:8" ht="40.5">
      <c r="A22" s="51" t="s">
        <v>95</v>
      </c>
      <c r="B22" s="52">
        <v>11100</v>
      </c>
      <c r="C22" s="53">
        <f>C23+C24+C25</f>
        <v>10280.3</v>
      </c>
      <c r="D22" s="53">
        <f>D23+D24+D25</f>
        <v>11413.4</v>
      </c>
      <c r="E22" s="53">
        <f t="shared" si="1"/>
        <v>111.02205188564535</v>
      </c>
      <c r="F22" s="53">
        <f>F23+F24+F25</f>
        <v>11513.1</v>
      </c>
      <c r="G22" s="53">
        <f t="shared" si="0"/>
        <v>-99.70000000000073</v>
      </c>
      <c r="H22" s="53">
        <f t="shared" si="2"/>
        <v>99.13402993112193</v>
      </c>
    </row>
    <row r="23" spans="1:8" ht="25.5">
      <c r="A23" s="56" t="s">
        <v>96</v>
      </c>
      <c r="B23" s="57">
        <v>11105</v>
      </c>
      <c r="C23" s="58">
        <v>8552.3</v>
      </c>
      <c r="D23" s="58">
        <v>9422.8</v>
      </c>
      <c r="E23" s="58">
        <f t="shared" si="1"/>
        <v>110.178548460648</v>
      </c>
      <c r="F23" s="58">
        <v>9099</v>
      </c>
      <c r="G23" s="58">
        <f t="shared" si="0"/>
        <v>323.7999999999993</v>
      </c>
      <c r="H23" s="58">
        <f t="shared" si="2"/>
        <v>103.55863281679305</v>
      </c>
    </row>
    <row r="24" spans="1:8" ht="12.75">
      <c r="A24" s="56" t="s">
        <v>97</v>
      </c>
      <c r="B24" s="57">
        <v>11105</v>
      </c>
      <c r="C24" s="58">
        <v>1628</v>
      </c>
      <c r="D24" s="58">
        <v>1578.6</v>
      </c>
      <c r="E24" s="21">
        <f t="shared" si="1"/>
        <v>96.96560196560196</v>
      </c>
      <c r="F24" s="58">
        <v>1968.6</v>
      </c>
      <c r="G24" s="58">
        <f t="shared" si="0"/>
        <v>-390</v>
      </c>
      <c r="H24" s="58">
        <f t="shared" si="2"/>
        <v>80.18896677842122</v>
      </c>
    </row>
    <row r="25" spans="1:8" ht="12.75">
      <c r="A25" s="56" t="s">
        <v>98</v>
      </c>
      <c r="B25" s="57">
        <v>11107</v>
      </c>
      <c r="C25" s="58">
        <v>100</v>
      </c>
      <c r="D25" s="58">
        <v>412</v>
      </c>
      <c r="E25" s="21">
        <f>D25/C25*100</f>
        <v>412</v>
      </c>
      <c r="F25" s="58">
        <v>445.5</v>
      </c>
      <c r="G25" s="58">
        <f t="shared" si="0"/>
        <v>-33.5</v>
      </c>
      <c r="H25" s="58">
        <f t="shared" si="2"/>
        <v>92.48035914702581</v>
      </c>
    </row>
    <row r="26" spans="1:8" ht="27">
      <c r="A26" s="51" t="s">
        <v>99</v>
      </c>
      <c r="B26" s="52">
        <v>11200</v>
      </c>
      <c r="C26" s="53">
        <f>C27</f>
        <v>1948</v>
      </c>
      <c r="D26" s="53">
        <f>D27</f>
        <v>2630</v>
      </c>
      <c r="E26" s="53">
        <f t="shared" si="1"/>
        <v>135.01026694045174</v>
      </c>
      <c r="F26" s="53">
        <f>F27</f>
        <v>1827.6</v>
      </c>
      <c r="G26" s="53">
        <f t="shared" si="0"/>
        <v>802.4000000000001</v>
      </c>
      <c r="H26" s="53">
        <f t="shared" si="2"/>
        <v>143.9045743050996</v>
      </c>
    </row>
    <row r="27" spans="1:8" ht="25.5">
      <c r="A27" s="56" t="s">
        <v>100</v>
      </c>
      <c r="B27" s="57">
        <v>11201</v>
      </c>
      <c r="C27" s="58">
        <v>1948</v>
      </c>
      <c r="D27" s="58">
        <v>2630</v>
      </c>
      <c r="E27" s="58">
        <f t="shared" si="1"/>
        <v>135.01026694045174</v>
      </c>
      <c r="F27" s="58">
        <v>1827.6</v>
      </c>
      <c r="G27" s="58">
        <f t="shared" si="0"/>
        <v>802.4000000000001</v>
      </c>
      <c r="H27" s="58">
        <f t="shared" si="2"/>
        <v>143.9045743050996</v>
      </c>
    </row>
    <row r="28" spans="1:8" ht="45.75" customHeight="1">
      <c r="A28" s="59" t="s">
        <v>121</v>
      </c>
      <c r="B28" s="52">
        <v>11300</v>
      </c>
      <c r="C28" s="53">
        <f>C29</f>
        <v>280</v>
      </c>
      <c r="D28" s="53">
        <f>D29</f>
        <v>326.9</v>
      </c>
      <c r="E28" s="55">
        <f>D28/C28*100</f>
        <v>116.75</v>
      </c>
      <c r="F28" s="53">
        <f>F29</f>
        <v>435.7</v>
      </c>
      <c r="G28" s="53">
        <f t="shared" si="0"/>
        <v>-108.80000000000001</v>
      </c>
      <c r="H28" s="55">
        <f t="shared" si="2"/>
        <v>75.02868946522835</v>
      </c>
    </row>
    <row r="29" spans="1:8" ht="25.5">
      <c r="A29" s="56" t="s">
        <v>120</v>
      </c>
      <c r="B29" s="57">
        <v>11302</v>
      </c>
      <c r="C29" s="58">
        <v>280</v>
      </c>
      <c r="D29" s="58">
        <v>326.9</v>
      </c>
      <c r="E29" s="58">
        <f t="shared" si="1"/>
        <v>116.75</v>
      </c>
      <c r="F29" s="58">
        <v>435.7</v>
      </c>
      <c r="G29" s="58">
        <f t="shared" si="0"/>
        <v>-108.80000000000001</v>
      </c>
      <c r="H29" s="58">
        <f t="shared" si="2"/>
        <v>75.02868946522835</v>
      </c>
    </row>
    <row r="30" spans="1:8" ht="27">
      <c r="A30" s="51" t="s">
        <v>101</v>
      </c>
      <c r="B30" s="52">
        <v>11400</v>
      </c>
      <c r="C30" s="53">
        <f>C31+C32</f>
        <v>0</v>
      </c>
      <c r="D30" s="53">
        <f>D31+D32</f>
        <v>8161.3</v>
      </c>
      <c r="E30" s="53" t="s">
        <v>122</v>
      </c>
      <c r="F30" s="53">
        <f>F31+F32</f>
        <v>7259.7</v>
      </c>
      <c r="G30" s="53">
        <f t="shared" si="0"/>
        <v>901.6000000000004</v>
      </c>
      <c r="H30" s="53">
        <f t="shared" si="2"/>
        <v>112.41924597435155</v>
      </c>
    </row>
    <row r="31" spans="1:8" ht="25.5">
      <c r="A31" s="56" t="s">
        <v>102</v>
      </c>
      <c r="B31" s="57">
        <v>11402</v>
      </c>
      <c r="C31" s="58">
        <v>0</v>
      </c>
      <c r="D31" s="58">
        <v>1049.7</v>
      </c>
      <c r="E31" s="58" t="s">
        <v>122</v>
      </c>
      <c r="F31" s="58">
        <v>326.8</v>
      </c>
      <c r="G31" s="58">
        <f t="shared" si="0"/>
        <v>722.9000000000001</v>
      </c>
      <c r="H31" s="53">
        <f t="shared" si="2"/>
        <v>321.2056303549572</v>
      </c>
    </row>
    <row r="32" spans="1:8" ht="38.25">
      <c r="A32" s="56" t="s">
        <v>124</v>
      </c>
      <c r="B32" s="57">
        <v>11406</v>
      </c>
      <c r="C32" s="58">
        <v>0</v>
      </c>
      <c r="D32" s="58">
        <v>7111.6</v>
      </c>
      <c r="E32" s="58" t="s">
        <v>122</v>
      </c>
      <c r="F32" s="58">
        <v>6932.9</v>
      </c>
      <c r="G32" s="58">
        <f t="shared" si="0"/>
        <v>178.70000000000073</v>
      </c>
      <c r="H32" s="58">
        <f t="shared" si="2"/>
        <v>102.57756494396287</v>
      </c>
    </row>
    <row r="33" spans="1:8" ht="27">
      <c r="A33" s="51" t="s">
        <v>103</v>
      </c>
      <c r="B33" s="52">
        <v>11600</v>
      </c>
      <c r="C33" s="53">
        <v>1246.5</v>
      </c>
      <c r="D33" s="53">
        <v>2193.6</v>
      </c>
      <c r="E33" s="53">
        <f t="shared" si="1"/>
        <v>175.98074608904932</v>
      </c>
      <c r="F33" s="53">
        <v>5020.1</v>
      </c>
      <c r="G33" s="53">
        <f t="shared" si="0"/>
        <v>-2826.5000000000005</v>
      </c>
      <c r="H33" s="53">
        <f t="shared" si="2"/>
        <v>43.69634071034441</v>
      </c>
    </row>
    <row r="34" spans="1:8" ht="27">
      <c r="A34" s="51" t="s">
        <v>104</v>
      </c>
      <c r="B34" s="52">
        <v>11700</v>
      </c>
      <c r="C34" s="53">
        <v>0</v>
      </c>
      <c r="D34" s="53">
        <v>0</v>
      </c>
      <c r="E34" s="55" t="s">
        <v>122</v>
      </c>
      <c r="F34" s="53">
        <v>54.2</v>
      </c>
      <c r="G34" s="53">
        <f t="shared" si="0"/>
        <v>-54.2</v>
      </c>
      <c r="H34" s="55" t="s">
        <v>122</v>
      </c>
    </row>
    <row r="35" spans="1:8" ht="12.75">
      <c r="A35" s="60" t="s">
        <v>105</v>
      </c>
      <c r="B35" s="61">
        <v>20000</v>
      </c>
      <c r="C35" s="62">
        <f>C36+C41</f>
        <v>487207.3</v>
      </c>
      <c r="D35" s="62">
        <f>D36+D41</f>
        <v>483760.10000000003</v>
      </c>
      <c r="E35" s="62">
        <f t="shared" si="1"/>
        <v>99.29245723534932</v>
      </c>
      <c r="F35" s="62">
        <f>F36+F41</f>
        <v>452923</v>
      </c>
      <c r="G35" s="63">
        <f t="shared" si="0"/>
        <v>30837.100000000035</v>
      </c>
      <c r="H35" s="63">
        <f t="shared" si="2"/>
        <v>106.8084641318723</v>
      </c>
    </row>
    <row r="36" spans="1:8" ht="25.5">
      <c r="A36" s="64" t="s">
        <v>106</v>
      </c>
      <c r="B36" s="65">
        <v>20200</v>
      </c>
      <c r="C36" s="66">
        <f>C37+C38+C39+C40</f>
        <v>487207.3</v>
      </c>
      <c r="D36" s="66">
        <f>D37+D38+D39+D40</f>
        <v>483760.10000000003</v>
      </c>
      <c r="E36" s="66">
        <f t="shared" si="1"/>
        <v>99.29245723534932</v>
      </c>
      <c r="F36" s="66">
        <f>F37+F38+F39+F40</f>
        <v>452937</v>
      </c>
      <c r="G36" s="66">
        <f aca="true" t="shared" si="3" ref="G36:G41">D36-F36</f>
        <v>30823.100000000035</v>
      </c>
      <c r="H36" s="66">
        <f t="shared" si="2"/>
        <v>106.80516274890329</v>
      </c>
    </row>
    <row r="37" spans="1:8" ht="12.75">
      <c r="A37" s="56" t="s">
        <v>107</v>
      </c>
      <c r="B37" s="57">
        <v>20201</v>
      </c>
      <c r="C37" s="58">
        <v>75851.1</v>
      </c>
      <c r="D37" s="58">
        <v>77258.5</v>
      </c>
      <c r="E37" s="58">
        <f t="shared" si="1"/>
        <v>101.85547737606969</v>
      </c>
      <c r="F37" s="58">
        <v>48191</v>
      </c>
      <c r="G37" s="58">
        <f t="shared" si="3"/>
        <v>29067.5</v>
      </c>
      <c r="H37" s="58">
        <f t="shared" si="2"/>
        <v>160.31727916000912</v>
      </c>
    </row>
    <row r="38" spans="1:8" ht="12.75">
      <c r="A38" s="56" t="s">
        <v>108</v>
      </c>
      <c r="B38" s="57">
        <v>20202</v>
      </c>
      <c r="C38" s="58">
        <v>56519.5</v>
      </c>
      <c r="D38" s="58">
        <v>51166.1</v>
      </c>
      <c r="E38" s="58">
        <f>D38/C38*100</f>
        <v>90.52822477198134</v>
      </c>
      <c r="F38" s="58">
        <v>66447.3</v>
      </c>
      <c r="G38" s="58">
        <f t="shared" si="3"/>
        <v>-15281.200000000004</v>
      </c>
      <c r="H38" s="58">
        <f>D38/F38*100</f>
        <v>77.00252681448305</v>
      </c>
    </row>
    <row r="39" spans="1:8" ht="12.75">
      <c r="A39" s="56" t="s">
        <v>109</v>
      </c>
      <c r="B39" s="57">
        <v>20203</v>
      </c>
      <c r="C39" s="58">
        <v>354690</v>
      </c>
      <c r="D39" s="58">
        <v>354668.8</v>
      </c>
      <c r="E39" s="58">
        <f t="shared" si="1"/>
        <v>99.99402294961797</v>
      </c>
      <c r="F39" s="58">
        <v>337948.4</v>
      </c>
      <c r="G39" s="58">
        <f t="shared" si="3"/>
        <v>16720.399999999965</v>
      </c>
      <c r="H39" s="58">
        <f t="shared" si="2"/>
        <v>104.94761922234281</v>
      </c>
    </row>
    <row r="40" spans="1:8" ht="12.75">
      <c r="A40" s="56" t="s">
        <v>110</v>
      </c>
      <c r="B40" s="57">
        <v>20204</v>
      </c>
      <c r="C40" s="58">
        <v>146.7</v>
      </c>
      <c r="D40" s="58">
        <v>666.7</v>
      </c>
      <c r="E40" s="58">
        <f t="shared" si="1"/>
        <v>454.464894342195</v>
      </c>
      <c r="F40" s="58">
        <v>350.3</v>
      </c>
      <c r="G40" s="58">
        <f t="shared" si="3"/>
        <v>316.40000000000003</v>
      </c>
      <c r="H40" s="58">
        <f t="shared" si="2"/>
        <v>190.3225806451613</v>
      </c>
    </row>
    <row r="41" spans="1:8" ht="39" customHeight="1">
      <c r="A41" s="56" t="s">
        <v>125</v>
      </c>
      <c r="B41" s="57">
        <v>21900</v>
      </c>
      <c r="C41" s="58">
        <v>0</v>
      </c>
      <c r="D41" s="58">
        <v>0</v>
      </c>
      <c r="E41" s="55" t="s">
        <v>122</v>
      </c>
      <c r="F41" s="58">
        <v>-14</v>
      </c>
      <c r="G41" s="58">
        <f t="shared" si="3"/>
        <v>14</v>
      </c>
      <c r="H41" s="58" t="s">
        <v>122</v>
      </c>
    </row>
    <row r="42" spans="1:8" ht="14.25">
      <c r="A42" s="67" t="s">
        <v>111</v>
      </c>
      <c r="B42" s="68">
        <v>85000</v>
      </c>
      <c r="C42" s="69">
        <f>C35+C3</f>
        <v>815258.8</v>
      </c>
      <c r="D42" s="69">
        <f>D35+D3</f>
        <v>824287</v>
      </c>
      <c r="E42" s="69">
        <f t="shared" si="1"/>
        <v>101.10740294983628</v>
      </c>
      <c r="F42" s="69">
        <f>F35+F3</f>
        <v>762505.3</v>
      </c>
      <c r="G42" s="70">
        <f>D42-F42</f>
        <v>61781.69999999995</v>
      </c>
      <c r="H42" s="71">
        <f t="shared" si="2"/>
        <v>108.10246171403661</v>
      </c>
    </row>
    <row r="43" spans="1:8" s="13" customFormat="1" ht="12.75">
      <c r="A43" s="34" t="s">
        <v>2</v>
      </c>
      <c r="B43" s="15"/>
      <c r="C43" s="14"/>
      <c r="D43" s="14"/>
      <c r="E43" s="14"/>
      <c r="F43" s="14"/>
      <c r="G43" s="18"/>
      <c r="H43" s="14"/>
    </row>
    <row r="44" spans="1:8" s="13" customFormat="1" ht="12.75">
      <c r="A44" s="27" t="s">
        <v>3</v>
      </c>
      <c r="B44" s="28" t="s">
        <v>4</v>
      </c>
      <c r="C44" s="20">
        <f>SUM(C45:C50)</f>
        <v>70419.6</v>
      </c>
      <c r="D44" s="20">
        <f>SUM(D45:D50)</f>
        <v>69680.9</v>
      </c>
      <c r="E44" s="20">
        <f>D44/C44*100</f>
        <v>98.95100227777492</v>
      </c>
      <c r="F44" s="20">
        <f>SUM(F45:F50)</f>
        <v>59820.2</v>
      </c>
      <c r="G44" s="20">
        <f>SUM(G45:G50)</f>
        <v>9860.699999999997</v>
      </c>
      <c r="H44" s="20">
        <f>D44/F44*100</f>
        <v>116.48389674390924</v>
      </c>
    </row>
    <row r="45" spans="1:8" s="13" customFormat="1" ht="42" customHeight="1">
      <c r="A45" s="29" t="s">
        <v>113</v>
      </c>
      <c r="B45" s="30" t="s">
        <v>114</v>
      </c>
      <c r="C45" s="21">
        <v>2390</v>
      </c>
      <c r="D45" s="21">
        <v>2337.3</v>
      </c>
      <c r="E45" s="21">
        <f>D45/C45*100</f>
        <v>97.7949790794979</v>
      </c>
      <c r="F45" s="21">
        <v>1899.4</v>
      </c>
      <c r="G45" s="21">
        <f aca="true" t="shared" si="4" ref="G45:G50">SUM(D45-F45)</f>
        <v>437.9000000000001</v>
      </c>
      <c r="H45" s="24">
        <f>D45/F45*100</f>
        <v>123.05464883647468</v>
      </c>
    </row>
    <row r="46" spans="1:8" ht="51">
      <c r="A46" s="31" t="s">
        <v>5</v>
      </c>
      <c r="B46" s="32" t="s">
        <v>6</v>
      </c>
      <c r="C46" s="22">
        <v>5496.7</v>
      </c>
      <c r="D46" s="22">
        <v>5436.6</v>
      </c>
      <c r="E46" s="22">
        <f aca="true" t="shared" si="5" ref="E46:E55">D46/C46*100</f>
        <v>98.90661669729111</v>
      </c>
      <c r="F46" s="22">
        <v>5335.1</v>
      </c>
      <c r="G46" s="22">
        <f t="shared" si="4"/>
        <v>101.5</v>
      </c>
      <c r="H46" s="24">
        <f aca="true" t="shared" si="6" ref="H46:H52">D46/F46*100</f>
        <v>101.90249479859797</v>
      </c>
    </row>
    <row r="47" spans="1:8" ht="51">
      <c r="A47" s="31" t="s">
        <v>7</v>
      </c>
      <c r="B47" s="32" t="s">
        <v>8</v>
      </c>
      <c r="C47" s="22">
        <v>28008.7</v>
      </c>
      <c r="D47" s="22">
        <v>27633.6</v>
      </c>
      <c r="E47" s="22">
        <f>D47/C47*100</f>
        <v>98.66077325973714</v>
      </c>
      <c r="F47" s="22">
        <v>26815.4</v>
      </c>
      <c r="G47" s="22">
        <f t="shared" si="4"/>
        <v>818.1999999999971</v>
      </c>
      <c r="H47" s="24">
        <f t="shared" si="6"/>
        <v>103.05123175488711</v>
      </c>
    </row>
    <row r="48" spans="1:8" ht="12.75">
      <c r="A48" s="31" t="s">
        <v>64</v>
      </c>
      <c r="B48" s="33" t="s">
        <v>65</v>
      </c>
      <c r="C48" s="22">
        <v>3.6</v>
      </c>
      <c r="D48" s="22">
        <v>3.6</v>
      </c>
      <c r="E48" s="22">
        <f>D48/C48*100</f>
        <v>100</v>
      </c>
      <c r="F48" s="22">
        <v>3.2</v>
      </c>
      <c r="G48" s="22">
        <f t="shared" si="4"/>
        <v>0.3999999999999999</v>
      </c>
      <c r="H48" s="24">
        <f t="shared" si="6"/>
        <v>112.5</v>
      </c>
    </row>
    <row r="49" spans="1:8" ht="38.25">
      <c r="A49" s="31" t="s">
        <v>9</v>
      </c>
      <c r="B49" s="32" t="s">
        <v>10</v>
      </c>
      <c r="C49" s="22">
        <v>11009.7</v>
      </c>
      <c r="D49" s="22">
        <v>10989.7</v>
      </c>
      <c r="E49" s="22">
        <f t="shared" si="5"/>
        <v>99.81834200750247</v>
      </c>
      <c r="F49" s="22">
        <v>10586</v>
      </c>
      <c r="G49" s="22">
        <f t="shared" si="4"/>
        <v>403.7000000000007</v>
      </c>
      <c r="H49" s="24">
        <f t="shared" si="6"/>
        <v>103.81352730020782</v>
      </c>
    </row>
    <row r="50" spans="1:8" ht="12.75">
      <c r="A50" s="31" t="s">
        <v>11</v>
      </c>
      <c r="B50" s="32" t="s">
        <v>49</v>
      </c>
      <c r="C50" s="22">
        <v>23510.9</v>
      </c>
      <c r="D50" s="22">
        <v>23280.1</v>
      </c>
      <c r="E50" s="22">
        <f t="shared" si="5"/>
        <v>99.01832766929381</v>
      </c>
      <c r="F50" s="22">
        <v>15181.1</v>
      </c>
      <c r="G50" s="22">
        <f t="shared" si="4"/>
        <v>8098.999999999998</v>
      </c>
      <c r="H50" s="24">
        <f t="shared" si="6"/>
        <v>153.34923029293003</v>
      </c>
    </row>
    <row r="51" spans="1:8" ht="12.75">
      <c r="A51" s="35" t="s">
        <v>74</v>
      </c>
      <c r="B51" s="36" t="s">
        <v>71</v>
      </c>
      <c r="C51" s="23">
        <f>SUM(C52:C52)</f>
        <v>34</v>
      </c>
      <c r="D51" s="23">
        <f>SUM(D52:D52)</f>
        <v>32.8</v>
      </c>
      <c r="E51" s="23">
        <f>D51/C51*100</f>
        <v>96.4705882352941</v>
      </c>
      <c r="F51" s="23">
        <f>SUM(F52:F52)</f>
        <v>16</v>
      </c>
      <c r="G51" s="23">
        <f>SUM(G52:G52)</f>
        <v>16.799999999999997</v>
      </c>
      <c r="H51" s="23">
        <f t="shared" si="6"/>
        <v>204.99999999999997</v>
      </c>
    </row>
    <row r="52" spans="1:8" ht="12.75">
      <c r="A52" s="31" t="s">
        <v>73</v>
      </c>
      <c r="B52" s="33" t="s">
        <v>72</v>
      </c>
      <c r="C52" s="22">
        <v>34</v>
      </c>
      <c r="D52" s="22">
        <v>32.8</v>
      </c>
      <c r="E52" s="22">
        <f>D52/C52*100</f>
        <v>96.4705882352941</v>
      </c>
      <c r="F52" s="22">
        <v>16</v>
      </c>
      <c r="G52" s="22">
        <f>SUM(D52-F52)</f>
        <v>16.799999999999997</v>
      </c>
      <c r="H52" s="24">
        <f t="shared" si="6"/>
        <v>204.99999999999997</v>
      </c>
    </row>
    <row r="53" spans="1:8" s="8" customFormat="1" ht="25.5">
      <c r="A53" s="35" t="s">
        <v>12</v>
      </c>
      <c r="B53" s="37" t="s">
        <v>13</v>
      </c>
      <c r="C53" s="23">
        <f>SUM(C54:C54)</f>
        <v>94.5</v>
      </c>
      <c r="D53" s="23">
        <f>SUM(D54:D54)</f>
        <v>91</v>
      </c>
      <c r="E53" s="23">
        <f t="shared" si="5"/>
        <v>96.29629629629629</v>
      </c>
      <c r="F53" s="23">
        <f>SUM(F54:F54)</f>
        <v>300</v>
      </c>
      <c r="G53" s="23">
        <f>SUM(G54:G54)</f>
        <v>-209</v>
      </c>
      <c r="H53" s="23">
        <f aca="true" t="shared" si="7" ref="H53:H88">D53/F53*100</f>
        <v>30.333333333333336</v>
      </c>
    </row>
    <row r="54" spans="1:8" ht="38.25">
      <c r="A54" s="31" t="s">
        <v>50</v>
      </c>
      <c r="B54" s="32" t="s">
        <v>14</v>
      </c>
      <c r="C54" s="22">
        <v>94.5</v>
      </c>
      <c r="D54" s="22">
        <v>91</v>
      </c>
      <c r="E54" s="22">
        <f t="shared" si="5"/>
        <v>96.29629629629629</v>
      </c>
      <c r="F54" s="22">
        <v>300</v>
      </c>
      <c r="G54" s="22">
        <f>SUM(D54-F54)</f>
        <v>-209</v>
      </c>
      <c r="H54" s="24">
        <f t="shared" si="7"/>
        <v>30.333333333333336</v>
      </c>
    </row>
    <row r="55" spans="1:8" s="8" customFormat="1" ht="12.75">
      <c r="A55" s="35" t="s">
        <v>15</v>
      </c>
      <c r="B55" s="37" t="s">
        <v>16</v>
      </c>
      <c r="C55" s="23">
        <f>SUM(C56:C59)</f>
        <v>43174.299999999996</v>
      </c>
      <c r="D55" s="23">
        <f>SUM(D56:D59)</f>
        <v>42091.2</v>
      </c>
      <c r="E55" s="23">
        <f t="shared" si="5"/>
        <v>97.49133164868915</v>
      </c>
      <c r="F55" s="23">
        <f>SUM(F56:F59)</f>
        <v>25770.5</v>
      </c>
      <c r="G55" s="23">
        <f>SUM(G56:G59)</f>
        <v>16320.699999999997</v>
      </c>
      <c r="H55" s="23">
        <f t="shared" si="7"/>
        <v>163.33094041636753</v>
      </c>
    </row>
    <row r="56" spans="1:8" s="8" customFormat="1" ht="12.75">
      <c r="A56" s="38" t="s">
        <v>115</v>
      </c>
      <c r="B56" s="39" t="s">
        <v>116</v>
      </c>
      <c r="C56" s="24">
        <v>200</v>
      </c>
      <c r="D56" s="24">
        <v>200</v>
      </c>
      <c r="E56" s="24">
        <f>D56/C56*100</f>
        <v>100</v>
      </c>
      <c r="F56" s="24">
        <v>200</v>
      </c>
      <c r="G56" s="24">
        <f>SUM(D56-F56)</f>
        <v>0</v>
      </c>
      <c r="H56" s="24">
        <f t="shared" si="7"/>
        <v>100</v>
      </c>
    </row>
    <row r="57" spans="1:8" ht="12.75">
      <c r="A57" s="31" t="s">
        <v>17</v>
      </c>
      <c r="B57" s="32" t="s">
        <v>18</v>
      </c>
      <c r="C57" s="22">
        <v>5400</v>
      </c>
      <c r="D57" s="22">
        <v>5262.9</v>
      </c>
      <c r="E57" s="22">
        <f>D57/C57*100</f>
        <v>97.46111111111111</v>
      </c>
      <c r="F57" s="22">
        <v>5416.8</v>
      </c>
      <c r="G57" s="22">
        <f>SUM(D57-F57)</f>
        <v>-153.90000000000055</v>
      </c>
      <c r="H57" s="24">
        <f t="shared" si="7"/>
        <v>97.15883916703588</v>
      </c>
    </row>
    <row r="58" spans="1:8" ht="12.75">
      <c r="A58" s="31" t="s">
        <v>112</v>
      </c>
      <c r="B58" s="32" t="s">
        <v>48</v>
      </c>
      <c r="C58" s="22">
        <v>36664.7</v>
      </c>
      <c r="D58" s="22">
        <v>35839.1</v>
      </c>
      <c r="E58" s="22">
        <f aca="true" t="shared" si="8" ref="E58:E88">D58/C58*100</f>
        <v>97.74824286029887</v>
      </c>
      <c r="F58" s="22">
        <v>19252</v>
      </c>
      <c r="G58" s="22">
        <f>SUM(D58-F58)</f>
        <v>16587.1</v>
      </c>
      <c r="H58" s="24">
        <f t="shared" si="7"/>
        <v>186.15780178682732</v>
      </c>
    </row>
    <row r="59" spans="1:8" ht="14.25" customHeight="1">
      <c r="A59" s="31" t="s">
        <v>19</v>
      </c>
      <c r="B59" s="32" t="s">
        <v>20</v>
      </c>
      <c r="C59" s="22">
        <v>909.6</v>
      </c>
      <c r="D59" s="22">
        <v>789.2</v>
      </c>
      <c r="E59" s="22">
        <f t="shared" si="8"/>
        <v>86.76341248900616</v>
      </c>
      <c r="F59" s="22">
        <v>901.7</v>
      </c>
      <c r="G59" s="22">
        <f>SUM(D59-F59)</f>
        <v>-112.5</v>
      </c>
      <c r="H59" s="24">
        <f t="shared" si="7"/>
        <v>87.52356659642896</v>
      </c>
    </row>
    <row r="60" spans="1:8" s="8" customFormat="1" ht="12.75">
      <c r="A60" s="35" t="s">
        <v>21</v>
      </c>
      <c r="B60" s="37" t="s">
        <v>22</v>
      </c>
      <c r="C60" s="23">
        <f>SUM(C61:C63)</f>
        <v>10768.1</v>
      </c>
      <c r="D60" s="23">
        <f>SUM(D61:D63)</f>
        <v>10652.5</v>
      </c>
      <c r="E60" s="23">
        <f>D60/C60*100</f>
        <v>98.92645870673563</v>
      </c>
      <c r="F60" s="23">
        <f>SUM(F61:F63)</f>
        <v>9814.9</v>
      </c>
      <c r="G60" s="23">
        <f>SUM(G61:G63)</f>
        <v>837.6000000000015</v>
      </c>
      <c r="H60" s="23">
        <f t="shared" si="7"/>
        <v>108.53396366748515</v>
      </c>
    </row>
    <row r="61" spans="1:8" ht="12.75">
      <c r="A61" s="31" t="s">
        <v>62</v>
      </c>
      <c r="B61" s="33" t="s">
        <v>61</v>
      </c>
      <c r="C61" s="22">
        <v>200</v>
      </c>
      <c r="D61" s="22">
        <v>186.9</v>
      </c>
      <c r="E61" s="22">
        <f t="shared" si="8"/>
        <v>93.45</v>
      </c>
      <c r="F61" s="22">
        <v>137.1</v>
      </c>
      <c r="G61" s="22">
        <f>SUM(D61-F61)</f>
        <v>49.80000000000001</v>
      </c>
      <c r="H61" s="24">
        <f t="shared" si="7"/>
        <v>136.3238512035011</v>
      </c>
    </row>
    <row r="62" spans="1:8" ht="12.75">
      <c r="A62" s="31" t="s">
        <v>23</v>
      </c>
      <c r="B62" s="32" t="s">
        <v>24</v>
      </c>
      <c r="C62" s="22">
        <v>687</v>
      </c>
      <c r="D62" s="22">
        <v>686.4</v>
      </c>
      <c r="E62" s="22">
        <f t="shared" si="8"/>
        <v>99.91266375545851</v>
      </c>
      <c r="F62" s="22">
        <v>200</v>
      </c>
      <c r="G62" s="22">
        <f>SUM(D62-F62)</f>
        <v>486.4</v>
      </c>
      <c r="H62" s="24">
        <f t="shared" si="7"/>
        <v>343.2</v>
      </c>
    </row>
    <row r="63" spans="1:8" ht="25.5">
      <c r="A63" s="31" t="s">
        <v>76</v>
      </c>
      <c r="B63" s="33" t="s">
        <v>66</v>
      </c>
      <c r="C63" s="22">
        <v>9881.1</v>
      </c>
      <c r="D63" s="22">
        <v>9779.2</v>
      </c>
      <c r="E63" s="22">
        <f t="shared" si="8"/>
        <v>98.9687382983676</v>
      </c>
      <c r="F63" s="22">
        <v>9477.8</v>
      </c>
      <c r="G63" s="22">
        <f>SUM(D63-F63)</f>
        <v>301.40000000000146</v>
      </c>
      <c r="H63" s="24">
        <f t="shared" si="7"/>
        <v>103.18006288379162</v>
      </c>
    </row>
    <row r="64" spans="1:8" ht="12.75">
      <c r="A64" s="35" t="s">
        <v>67</v>
      </c>
      <c r="B64" s="36" t="s">
        <v>68</v>
      </c>
      <c r="C64" s="23">
        <f>SUM(C65:C65)</f>
        <v>208.7</v>
      </c>
      <c r="D64" s="23">
        <f>SUM(D65:D65)</f>
        <v>106.4</v>
      </c>
      <c r="E64" s="23">
        <f>D64/C64*100</f>
        <v>50.98227120268328</v>
      </c>
      <c r="F64" s="23">
        <f>SUM(F65:F65)</f>
        <v>107.3</v>
      </c>
      <c r="G64" s="23">
        <f>SUM(G65:G65)</f>
        <v>-0.8999999999999915</v>
      </c>
      <c r="H64" s="23">
        <f t="shared" si="7"/>
        <v>99.16123019571296</v>
      </c>
    </row>
    <row r="65" spans="1:8" ht="12.75">
      <c r="A65" s="31" t="s">
        <v>70</v>
      </c>
      <c r="B65" s="33" t="s">
        <v>69</v>
      </c>
      <c r="C65" s="22">
        <v>208.7</v>
      </c>
      <c r="D65" s="22">
        <v>106.4</v>
      </c>
      <c r="E65" s="22">
        <f>D65/C65*100</f>
        <v>50.98227120268328</v>
      </c>
      <c r="F65" s="22">
        <v>107.3</v>
      </c>
      <c r="G65" s="22">
        <f>SUM(D65-F65)</f>
        <v>-0.8999999999999915</v>
      </c>
      <c r="H65" s="24">
        <f t="shared" si="7"/>
        <v>99.16123019571296</v>
      </c>
    </row>
    <row r="66" spans="1:8" s="8" customFormat="1" ht="12.75">
      <c r="A66" s="35" t="s">
        <v>25</v>
      </c>
      <c r="B66" s="37" t="s">
        <v>26</v>
      </c>
      <c r="C66" s="23">
        <f>SUM(C67:C71)</f>
        <v>544397.7</v>
      </c>
      <c r="D66" s="23">
        <f>SUM(D67:D71)</f>
        <v>537568</v>
      </c>
      <c r="E66" s="23">
        <f t="shared" si="8"/>
        <v>98.74545759469594</v>
      </c>
      <c r="F66" s="23">
        <f>SUM(F67:F71)</f>
        <v>496590.5</v>
      </c>
      <c r="G66" s="23">
        <f>SUM(G67:G71)</f>
        <v>40977.5</v>
      </c>
      <c r="H66" s="23">
        <f t="shared" si="7"/>
        <v>108.25176881152578</v>
      </c>
    </row>
    <row r="67" spans="1:8" ht="12.75">
      <c r="A67" s="31" t="s">
        <v>27</v>
      </c>
      <c r="B67" s="32" t="s">
        <v>28</v>
      </c>
      <c r="C67" s="22">
        <v>162160</v>
      </c>
      <c r="D67" s="22">
        <v>159591.4</v>
      </c>
      <c r="E67" s="21">
        <f t="shared" si="8"/>
        <v>98.4160088801184</v>
      </c>
      <c r="F67" s="21">
        <v>157118.9</v>
      </c>
      <c r="G67" s="22">
        <f>SUM(D67-F67)</f>
        <v>2472.5</v>
      </c>
      <c r="H67" s="24">
        <f t="shared" si="7"/>
        <v>101.57364900085221</v>
      </c>
    </row>
    <row r="68" spans="1:8" ht="12.75">
      <c r="A68" s="31" t="s">
        <v>29</v>
      </c>
      <c r="B68" s="32" t="s">
        <v>30</v>
      </c>
      <c r="C68" s="22">
        <v>331835.5</v>
      </c>
      <c r="D68" s="22">
        <v>327991.2</v>
      </c>
      <c r="E68" s="21">
        <f t="shared" si="8"/>
        <v>98.84150429957013</v>
      </c>
      <c r="F68" s="21">
        <v>292452.2</v>
      </c>
      <c r="G68" s="22">
        <f>SUM(D68-F68)</f>
        <v>35539</v>
      </c>
      <c r="H68" s="24">
        <f t="shared" si="7"/>
        <v>112.15207134704406</v>
      </c>
    </row>
    <row r="69" spans="1:8" ht="25.5" customHeight="1">
      <c r="A69" s="31" t="s">
        <v>117</v>
      </c>
      <c r="B69" s="33" t="s">
        <v>118</v>
      </c>
      <c r="C69" s="22">
        <v>36123.5</v>
      </c>
      <c r="D69" s="22">
        <v>36058.5</v>
      </c>
      <c r="E69" s="21">
        <f t="shared" si="8"/>
        <v>99.8200617326671</v>
      </c>
      <c r="F69" s="21">
        <v>32386.3</v>
      </c>
      <c r="G69" s="22">
        <f>SUM(D69-F69)</f>
        <v>3672.2000000000007</v>
      </c>
      <c r="H69" s="24">
        <f t="shared" si="7"/>
        <v>111.33874508665701</v>
      </c>
    </row>
    <row r="70" spans="1:8" ht="12.75">
      <c r="A70" s="40" t="s">
        <v>119</v>
      </c>
      <c r="B70" s="33" t="s">
        <v>31</v>
      </c>
      <c r="C70" s="22">
        <v>100</v>
      </c>
      <c r="D70" s="22">
        <v>100</v>
      </c>
      <c r="E70" s="21">
        <f t="shared" si="8"/>
        <v>100</v>
      </c>
      <c r="F70" s="21">
        <v>1062.2</v>
      </c>
      <c r="G70" s="22">
        <f>SUM(D70-F70)</f>
        <v>-962.2</v>
      </c>
      <c r="H70" s="24">
        <f t="shared" si="7"/>
        <v>9.414422895876482</v>
      </c>
    </row>
    <row r="71" spans="1:8" ht="12.75">
      <c r="A71" s="31" t="s">
        <v>32</v>
      </c>
      <c r="B71" s="33" t="s">
        <v>33</v>
      </c>
      <c r="C71" s="22">
        <v>14178.7</v>
      </c>
      <c r="D71" s="22">
        <v>13826.9</v>
      </c>
      <c r="E71" s="21">
        <f t="shared" si="8"/>
        <v>97.51881343141471</v>
      </c>
      <c r="F71" s="21">
        <v>13570.9</v>
      </c>
      <c r="G71" s="22">
        <f>SUM(D71-F71)</f>
        <v>256</v>
      </c>
      <c r="H71" s="24">
        <f t="shared" si="7"/>
        <v>101.88638925937114</v>
      </c>
    </row>
    <row r="72" spans="1:8" s="8" customFormat="1" ht="12.75">
      <c r="A72" s="35" t="s">
        <v>51</v>
      </c>
      <c r="B72" s="37" t="s">
        <v>34</v>
      </c>
      <c r="C72" s="23">
        <f>SUM(C73:C74)</f>
        <v>63683.8</v>
      </c>
      <c r="D72" s="23">
        <f>SUM(D73:D74)</f>
        <v>63669.759999999995</v>
      </c>
      <c r="E72" s="23">
        <v>99.9</v>
      </c>
      <c r="F72" s="23">
        <f>SUM(F73:F74)</f>
        <v>66059.3</v>
      </c>
      <c r="G72" s="23">
        <f>SUM(G73:G74)</f>
        <v>-2389.5400000000045</v>
      </c>
      <c r="H72" s="23">
        <f t="shared" si="7"/>
        <v>96.38273490636442</v>
      </c>
    </row>
    <row r="73" spans="1:8" ht="12.75">
      <c r="A73" s="31" t="s">
        <v>35</v>
      </c>
      <c r="B73" s="32" t="s">
        <v>36</v>
      </c>
      <c r="C73" s="22">
        <v>49506</v>
      </c>
      <c r="D73" s="22">
        <v>49498.2</v>
      </c>
      <c r="E73" s="22">
        <v>99.9</v>
      </c>
      <c r="F73" s="22">
        <v>52654.4</v>
      </c>
      <c r="G73" s="22">
        <f>SUM(D73-F73)</f>
        <v>-3156.2000000000044</v>
      </c>
      <c r="H73" s="24">
        <f t="shared" si="7"/>
        <v>94.00581907684827</v>
      </c>
    </row>
    <row r="74" spans="1:8" ht="29.25" customHeight="1">
      <c r="A74" s="31" t="s">
        <v>52</v>
      </c>
      <c r="B74" s="32" t="s">
        <v>37</v>
      </c>
      <c r="C74" s="22">
        <v>14177.8</v>
      </c>
      <c r="D74" s="22">
        <v>14171.56</v>
      </c>
      <c r="E74" s="22">
        <v>99.9</v>
      </c>
      <c r="F74" s="22">
        <v>13404.9</v>
      </c>
      <c r="G74" s="22">
        <f>SUM(D74-F74)</f>
        <v>766.6599999999999</v>
      </c>
      <c r="H74" s="24">
        <f t="shared" si="7"/>
        <v>105.71925191534439</v>
      </c>
    </row>
    <row r="75" spans="1:8" s="8" customFormat="1" ht="12.75">
      <c r="A75" s="35" t="s">
        <v>38</v>
      </c>
      <c r="B75" s="37" t="s">
        <v>39</v>
      </c>
      <c r="C75" s="23">
        <f>SUM(C76:C79)</f>
        <v>40400</v>
      </c>
      <c r="D75" s="23">
        <f>SUM(D76:D79)</f>
        <v>40308.6</v>
      </c>
      <c r="E75" s="23">
        <f t="shared" si="8"/>
        <v>99.77376237623761</v>
      </c>
      <c r="F75" s="23">
        <f>SUM(F76:F79)</f>
        <v>38631.6</v>
      </c>
      <c r="G75" s="23">
        <f>SUM(G76:G79)</f>
        <v>1676.999999999999</v>
      </c>
      <c r="H75" s="23">
        <f t="shared" si="7"/>
        <v>104.34100580871619</v>
      </c>
    </row>
    <row r="76" spans="1:8" ht="12.75">
      <c r="A76" s="31" t="s">
        <v>40</v>
      </c>
      <c r="B76" s="33">
        <v>1001</v>
      </c>
      <c r="C76" s="22">
        <v>5314.9</v>
      </c>
      <c r="D76" s="22">
        <v>5314.4</v>
      </c>
      <c r="E76" s="22">
        <f t="shared" si="8"/>
        <v>99.99059248527725</v>
      </c>
      <c r="F76" s="22">
        <v>4992.7</v>
      </c>
      <c r="G76" s="22">
        <f>SUM(D76-F76)</f>
        <v>321.6999999999998</v>
      </c>
      <c r="H76" s="24">
        <f t="shared" si="7"/>
        <v>106.44340737476716</v>
      </c>
    </row>
    <row r="77" spans="1:8" ht="12.75">
      <c r="A77" s="31" t="s">
        <v>41</v>
      </c>
      <c r="B77" s="33" t="s">
        <v>42</v>
      </c>
      <c r="C77" s="22">
        <v>4302</v>
      </c>
      <c r="D77" s="22">
        <v>4226.1</v>
      </c>
      <c r="E77" s="22">
        <f t="shared" si="8"/>
        <v>98.23570432357045</v>
      </c>
      <c r="F77" s="22">
        <v>4375.9</v>
      </c>
      <c r="G77" s="22">
        <f>SUM(D77-F77)</f>
        <v>-149.79999999999927</v>
      </c>
      <c r="H77" s="24">
        <f t="shared" si="7"/>
        <v>96.57670422084601</v>
      </c>
    </row>
    <row r="78" spans="1:8" ht="15.75" customHeight="1">
      <c r="A78" s="31" t="s">
        <v>43</v>
      </c>
      <c r="B78" s="33">
        <v>1004</v>
      </c>
      <c r="C78" s="22">
        <v>26180.2</v>
      </c>
      <c r="D78" s="22">
        <v>26165.2</v>
      </c>
      <c r="E78" s="22">
        <f t="shared" si="8"/>
        <v>99.94270479217118</v>
      </c>
      <c r="F78" s="22">
        <v>24970.9</v>
      </c>
      <c r="G78" s="22">
        <f>SUM(D78-F78)</f>
        <v>1194.2999999999993</v>
      </c>
      <c r="H78" s="24">
        <f t="shared" si="7"/>
        <v>104.78276714095207</v>
      </c>
    </row>
    <row r="79" spans="1:8" ht="14.25" customHeight="1">
      <c r="A79" s="31" t="s">
        <v>44</v>
      </c>
      <c r="B79" s="33">
        <v>1006</v>
      </c>
      <c r="C79" s="22">
        <v>4602.9</v>
      </c>
      <c r="D79" s="22">
        <v>4602.9</v>
      </c>
      <c r="E79" s="22">
        <f t="shared" si="8"/>
        <v>100</v>
      </c>
      <c r="F79" s="22">
        <v>4292.1</v>
      </c>
      <c r="G79" s="22">
        <f>SUM(D79-F79)</f>
        <v>310.7999999999993</v>
      </c>
      <c r="H79" s="24">
        <f t="shared" si="7"/>
        <v>107.24121059621163</v>
      </c>
    </row>
    <row r="80" spans="1:8" s="8" customFormat="1" ht="12.75">
      <c r="A80" s="35" t="s">
        <v>53</v>
      </c>
      <c r="B80" s="37" t="s">
        <v>45</v>
      </c>
      <c r="C80" s="23">
        <f>SUM(C81:C83)</f>
        <v>50377.8</v>
      </c>
      <c r="D80" s="23">
        <f>SUM(D81:D83)</f>
        <v>49742.90000000001</v>
      </c>
      <c r="E80" s="23">
        <f t="shared" si="8"/>
        <v>98.73972265561419</v>
      </c>
      <c r="F80" s="23">
        <f>SUM(F81:F83)</f>
        <v>50479.8</v>
      </c>
      <c r="G80" s="23">
        <f>SUM(G81:G83)</f>
        <v>-736.8999999999987</v>
      </c>
      <c r="H80" s="23">
        <f t="shared" si="7"/>
        <v>98.54020816247292</v>
      </c>
    </row>
    <row r="81" spans="1:8" ht="12.75">
      <c r="A81" s="31" t="s">
        <v>54</v>
      </c>
      <c r="B81" s="32" t="s">
        <v>46</v>
      </c>
      <c r="C81" s="22">
        <v>48342.5</v>
      </c>
      <c r="D81" s="22">
        <v>47715.8</v>
      </c>
      <c r="E81" s="22">
        <f t="shared" si="8"/>
        <v>98.70362517453587</v>
      </c>
      <c r="F81" s="22">
        <v>49031.9</v>
      </c>
      <c r="G81" s="22">
        <f>SUM(D81-F81)</f>
        <v>-1316.0999999999985</v>
      </c>
      <c r="H81" s="24">
        <f t="shared" si="7"/>
        <v>97.31582908269922</v>
      </c>
    </row>
    <row r="82" spans="1:8" ht="12.75">
      <c r="A82" s="31" t="s">
        <v>128</v>
      </c>
      <c r="B82" s="41">
        <v>1102</v>
      </c>
      <c r="C82" s="22">
        <v>483.8</v>
      </c>
      <c r="D82" s="22">
        <v>483.8</v>
      </c>
      <c r="E82" s="22">
        <f t="shared" si="8"/>
        <v>100</v>
      </c>
      <c r="F82" s="22">
        <v>0</v>
      </c>
      <c r="G82" s="22">
        <f>SUM(D82-F82)</f>
        <v>483.8</v>
      </c>
      <c r="H82" s="24" t="s">
        <v>122</v>
      </c>
    </row>
    <row r="83" spans="1:8" ht="12.75">
      <c r="A83" s="31" t="s">
        <v>63</v>
      </c>
      <c r="B83" s="33">
        <v>1105</v>
      </c>
      <c r="C83" s="22">
        <v>1551.5</v>
      </c>
      <c r="D83" s="22">
        <v>1543.3</v>
      </c>
      <c r="E83" s="22">
        <f t="shared" si="8"/>
        <v>99.4714792136642</v>
      </c>
      <c r="F83" s="22">
        <v>1447.9</v>
      </c>
      <c r="G83" s="22">
        <f>SUM(D83-F83)</f>
        <v>95.39999999999986</v>
      </c>
      <c r="H83" s="24">
        <f t="shared" si="7"/>
        <v>106.58885282132744</v>
      </c>
    </row>
    <row r="84" spans="1:8" s="8" customFormat="1" ht="37.5" customHeight="1">
      <c r="A84" s="35" t="s">
        <v>129</v>
      </c>
      <c r="B84" s="37" t="s">
        <v>55</v>
      </c>
      <c r="C84" s="23">
        <f>SUM(C85:C85)</f>
        <v>5850</v>
      </c>
      <c r="D84" s="23">
        <f>SUM(D85:D85)</f>
        <v>5428.4</v>
      </c>
      <c r="E84" s="23">
        <f t="shared" si="8"/>
        <v>92.79316239316239</v>
      </c>
      <c r="F84" s="23">
        <f>SUM(F85:F85)</f>
        <v>3532.3</v>
      </c>
      <c r="G84" s="23">
        <f>SUM(G85:G85)</f>
        <v>1896.0999999999995</v>
      </c>
      <c r="H84" s="23">
        <f t="shared" si="7"/>
        <v>153.67890609517875</v>
      </c>
    </row>
    <row r="85" spans="1:8" ht="35.25" customHeight="1">
      <c r="A85" s="31" t="s">
        <v>130</v>
      </c>
      <c r="B85" s="32" t="s">
        <v>56</v>
      </c>
      <c r="C85" s="22">
        <v>5850</v>
      </c>
      <c r="D85" s="22">
        <v>5428.4</v>
      </c>
      <c r="E85" s="22">
        <f t="shared" si="8"/>
        <v>92.79316239316239</v>
      </c>
      <c r="F85" s="22">
        <v>3532.3</v>
      </c>
      <c r="G85" s="22">
        <f>SUM(D85-F85)</f>
        <v>1896.0999999999995</v>
      </c>
      <c r="H85" s="24">
        <f t="shared" si="7"/>
        <v>153.67890609517875</v>
      </c>
    </row>
    <row r="86" spans="1:8" s="8" customFormat="1" ht="38.25">
      <c r="A86" s="35" t="s">
        <v>75</v>
      </c>
      <c r="B86" s="37" t="s">
        <v>57</v>
      </c>
      <c r="C86" s="23">
        <f>SUM(C87:C87)</f>
        <v>16370.3</v>
      </c>
      <c r="D86" s="23">
        <f>SUM(D87:D87)</f>
        <v>16370.3</v>
      </c>
      <c r="E86" s="23">
        <f t="shared" si="8"/>
        <v>100</v>
      </c>
      <c r="F86" s="23">
        <f>F87</f>
        <v>30928.1</v>
      </c>
      <c r="G86" s="23">
        <f>G87</f>
        <v>-14557.8</v>
      </c>
      <c r="H86" s="23">
        <f t="shared" si="7"/>
        <v>52.93018323143032</v>
      </c>
    </row>
    <row r="87" spans="1:8" ht="38.25">
      <c r="A87" s="31" t="s">
        <v>58</v>
      </c>
      <c r="B87" s="32" t="s">
        <v>59</v>
      </c>
      <c r="C87" s="22">
        <v>16370.3</v>
      </c>
      <c r="D87" s="22">
        <v>16370.3</v>
      </c>
      <c r="E87" s="22">
        <f t="shared" si="8"/>
        <v>100</v>
      </c>
      <c r="F87" s="22">
        <v>30928.1</v>
      </c>
      <c r="G87" s="22">
        <f>SUM(D87-F87)</f>
        <v>-14557.8</v>
      </c>
      <c r="H87" s="24">
        <f t="shared" si="7"/>
        <v>52.93018323143032</v>
      </c>
    </row>
    <row r="88" spans="1:8" s="7" customFormat="1" ht="12.75">
      <c r="A88" s="42" t="s">
        <v>47</v>
      </c>
      <c r="B88" s="43"/>
      <c r="C88" s="25">
        <f>SUM(C44+C51+C53+C55+C60+C64+C66+C72+C75+C80+C84+C86)</f>
        <v>845778.8</v>
      </c>
      <c r="D88" s="25">
        <f>SUM(D44+D51+D53+D55+D60+D64+D66+D72+D75+D80+D84+D86)</f>
        <v>835742.7600000001</v>
      </c>
      <c r="E88" s="25">
        <f t="shared" si="8"/>
        <v>98.81339659967831</v>
      </c>
      <c r="F88" s="25">
        <f>SUM(F44+F51+F53+F55+F60+F64+F66+F72+F75+F80+F84+F86)</f>
        <v>782050.5000000001</v>
      </c>
      <c r="G88" s="25">
        <f>SUM(G44+G51+G53+G55+G60+G64+G66+G72+G75+G80+G84+G86)</f>
        <v>53692.259999999995</v>
      </c>
      <c r="H88" s="25">
        <f t="shared" si="7"/>
        <v>106.86557453770568</v>
      </c>
    </row>
    <row r="89" spans="1:8" s="9" customFormat="1" ht="25.5">
      <c r="A89" s="44" t="s">
        <v>60</v>
      </c>
      <c r="B89" s="45"/>
      <c r="C89" s="26">
        <v>-30000</v>
      </c>
      <c r="D89" s="26">
        <f>D42-D88</f>
        <v>-11455.760000000126</v>
      </c>
      <c r="E89" s="26"/>
      <c r="F89" s="26">
        <f>F42-F88</f>
        <v>-19545.20000000007</v>
      </c>
      <c r="G89" s="19"/>
      <c r="H89" s="19"/>
    </row>
    <row r="90" spans="1:8" ht="12.75">
      <c r="A90" s="2"/>
      <c r="B90" s="4"/>
      <c r="C90" s="11"/>
      <c r="D90" s="11"/>
      <c r="E90" s="12"/>
      <c r="F90" s="11"/>
      <c r="G90" s="16"/>
      <c r="H90" s="17"/>
    </row>
    <row r="91" spans="1:8" ht="26.25" customHeight="1">
      <c r="A91" s="2"/>
      <c r="B91" s="4"/>
      <c r="C91" s="73"/>
      <c r="D91" s="73"/>
      <c r="E91" s="73"/>
      <c r="F91" s="73"/>
      <c r="G91" s="73"/>
      <c r="H91" s="73"/>
    </row>
    <row r="92" spans="1:8" ht="12.75">
      <c r="A92" s="3"/>
      <c r="B92" s="5"/>
      <c r="C92" s="3"/>
      <c r="D92" s="3"/>
      <c r="E92" s="3"/>
      <c r="F92" s="3"/>
      <c r="G92" s="3"/>
      <c r="H92" s="3"/>
    </row>
  </sheetData>
  <sheetProtection/>
  <mergeCells count="2">
    <mergeCell ref="A1:H1"/>
    <mergeCell ref="C91:H91"/>
  </mergeCells>
  <printOptions/>
  <pageMargins left="0.5511811023622047" right="0.1968503937007874" top="0.15748031496062992" bottom="0.15748031496062992" header="0.15748031496062992" footer="0.15748031496062992"/>
  <pageSetup horizontalDpi="600" verticalDpi="600" orientation="portrait" paperSize="9" scale="76" r:id="rId1"/>
  <rowBreaks count="1" manualBreakCount="1">
    <brk id="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Ветрова ЛГ</cp:lastModifiedBy>
  <cp:lastPrinted>2020-07-13T11:29:56Z</cp:lastPrinted>
  <dcterms:created xsi:type="dcterms:W3CDTF">2009-04-28T07:05:16Z</dcterms:created>
  <dcterms:modified xsi:type="dcterms:W3CDTF">2021-02-16T15:09:50Z</dcterms:modified>
  <cp:category/>
  <cp:version/>
  <cp:contentType/>
  <cp:contentStatus/>
</cp:coreProperties>
</file>