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'Лист1'!$A$1:$H$93</definedName>
  </definedNames>
  <calcPr fullCalcOnLoad="1"/>
</workbook>
</file>

<file path=xl/sharedStrings.xml><?xml version="1.0" encoding="utf-8"?>
<sst xmlns="http://schemas.openxmlformats.org/spreadsheetml/2006/main" count="160" uniqueCount="144">
  <si>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</si>
  <si>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</si>
  <si>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</si>
  <si>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</si>
  <si>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</si>
  <si>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</si>
  <si>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</si>
  <si>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</si>
  <si>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</si>
  <si>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</si>
  <si>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</si>
  <si>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</si>
  <si>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</si>
  <si>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</si>
  <si>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</si>
  <si>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</si>
  <si>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</si>
  <si>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</si>
  <si>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</si>
  <si>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</si>
  <si>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</si>
  <si>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</si>
  <si>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</si>
  <si>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</si>
  <si>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</si>
  <si>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</si>
  <si>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</si>
  <si>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</si>
  <si>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</si>
  <si>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</si>
  <si>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</si>
  <si>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</si>
  <si>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</si>
  <si>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</si>
  <si>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</si>
  <si>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</si>
  <si>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</si>
  <si>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</si>
  <si>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</si>
  <si>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</si>
  <si>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</si>
  <si>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</si>
  <si>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</si>
  <si>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</si>
  <si>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</si>
  <si>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</si>
  <si>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</si>
  <si>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</si>
  <si>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</si>
  <si>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</si>
  <si>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</si>
  <si>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</si>
  <si>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</si>
  <si>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</si>
  <si>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</si>
  <si>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</si>
  <si>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</si>
  <si>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</si>
  <si>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</si>
  <si>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</si>
  <si>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</si>
  <si>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</si>
  <si>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</si>
  <si>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</si>
  <si>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</si>
  <si>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</si>
  <si>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</si>
  <si>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</si>
  <si>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</si>
  <si>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</si>
  <si>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</si>
  <si>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</si>
  <si>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</si>
  <si>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</si>
  <si>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</si>
  <si>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</si>
  <si>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</si>
  <si>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</si>
  <si>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</si>
  <si>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</si>
  <si>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</si>
  <si>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</si>
  <si>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</si>
  <si>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</si>
  <si>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</si>
  <si>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</si>
  <si>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</si>
  <si>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</si>
  <si>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</si>
  <si>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</si>
  <si>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</si>
  <si>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</si>
  <si>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</si>
  <si>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</si>
  <si>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</si>
  <si>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</si>
  <si>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</si>
  <si>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</si>
  <si>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</si>
  <si>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</si>
  <si>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</si>
  <si>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</si>
  <si>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</si>
  <si>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</si>
  <si>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</si>
  <si>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</si>
  <si>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</si>
  <si>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</si>
  <si>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</si>
  <si>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</si>
  <si>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Субсидии</t>
  </si>
  <si>
    <t>Субвенции</t>
  </si>
  <si>
    <t>Иные межбюджетные трансферты</t>
  </si>
  <si>
    <t>ВСЕГО ДОХОДОВ</t>
  </si>
  <si>
    <t>Обслуживание государственного внутреннего и муниципального долга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</si>
  <si>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</si>
  <si>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</si>
  <si>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</si>
  <si>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</si>
  <si>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</si>
  <si>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</si>
  <si>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</si>
  <si>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</si>
  <si>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</si>
  <si>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</si>
  <si>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</si>
  <si>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</si>
  <si>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</si>
  <si>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ДОХОДЫ ОТ ВОЗВРАТА ОСТАТКОВ СУБСИДИЙ ПРОШЛЫХ ЛЕТ</t>
  </si>
  <si>
    <t>ВОЗВРАТ ОСТАТКОВ СУБСИДИЙ, СУБВЕНЦИЙ, ИНЫХ МЕЖБЮДЖЕТНЫХ ТРАНСФЕРТОВ</t>
  </si>
  <si>
    <t>Процент роста исполнения 2019 к 2018 году</t>
  </si>
  <si>
    <t>Прочие межбюджетные трансферты общего характера</t>
  </si>
  <si>
    <t>0107</t>
  </si>
  <si>
    <t>Обеспечение проведения выборов и референдумов</t>
  </si>
  <si>
    <t>Отчет об исполнении бюджета муниципального образования "Гагаринский район" Смоленской области                                                            за 2019 год</t>
  </si>
  <si>
    <t>Уточненный план на 2019 год</t>
  </si>
  <si>
    <t>отклонение   (факт 2019-2018)</t>
  </si>
  <si>
    <t>Исполнено за 2019 год</t>
  </si>
  <si>
    <t>Исполнено за 2018 год</t>
  </si>
  <si>
    <t>% исполнения за 2019 год</t>
  </si>
  <si>
    <t>Дотация на выравнивание</t>
  </si>
  <si>
    <t>Дотация на сбалансированность</t>
  </si>
  <si>
    <t>в 6 раз</t>
  </si>
  <si>
    <t>в 148,5 раз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</si>
</sst>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4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>
      <alignment horizontal="left"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2" fillId="0" borderId="0" xfId="0" applyNumberFormat="1" applyFont="1" applyAlignment="1">
      <alignment vertical="center" wrapText="1"/>
    </xf>
    <xf numFmtId="178" fontId="1" fillId="0" borderId="0" xfId="0" applyNumberFormat="1" applyFont="1" applyAlignment="1">
      <alignment vertical="top"/>
    </xf>
    <xf numFmtId="3" fontId="1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3" fontId="4" fillId="32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top" wrapText="1"/>
    </xf>
    <xf numFmtId="178" fontId="47" fillId="33" borderId="11" xfId="0" applyNumberFormat="1" applyFont="1" applyFill="1" applyBorder="1" applyAlignment="1">
      <alignment horizontal="center" vertical="center" wrapText="1"/>
    </xf>
    <xf numFmtId="178" fontId="47" fillId="0" borderId="0" xfId="0" applyNumberFormat="1" applyFont="1" applyAlignment="1">
      <alignment horizontal="right" vertical="top" wrapText="1"/>
    </xf>
    <xf numFmtId="178" fontId="48" fillId="0" borderId="0" xfId="0" applyNumberFormat="1" applyFont="1" applyBorder="1" applyAlignment="1">
      <alignment horizontal="center" vertical="center" wrapText="1"/>
    </xf>
    <xf numFmtId="178" fontId="47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Fill="1" applyAlignment="1">
      <alignment/>
    </xf>
    <xf numFmtId="178" fontId="47" fillId="8" borderId="13" xfId="0" applyNumberFormat="1" applyFont="1" applyFill="1" applyBorder="1" applyAlignment="1">
      <alignment vertical="top"/>
    </xf>
    <xf numFmtId="178" fontId="47" fillId="8" borderId="11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4" fillId="6" borderId="11" xfId="0" applyNumberFormat="1" applyFont="1" applyFill="1" applyBorder="1" applyAlignment="1">
      <alignment horizontal="center" vertical="center" wrapText="1"/>
    </xf>
    <xf numFmtId="178" fontId="4" fillId="32" borderId="11" xfId="0" applyNumberFormat="1" applyFont="1" applyFill="1" applyBorder="1" applyAlignment="1">
      <alignment horizontal="center" vertical="center" wrapText="1"/>
    </xf>
    <xf numFmtId="3" fontId="47" fillId="8" borderId="13" xfId="0" applyNumberFormat="1" applyFont="1" applyFill="1" applyBorder="1" applyAlignment="1">
      <alignment vertical="top"/>
    </xf>
    <xf numFmtId="3" fontId="47" fillId="33" borderId="11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top" wrapText="1"/>
    </xf>
    <xf numFmtId="178" fontId="4" fillId="6" borderId="11" xfId="0" applyNumberFormat="1" applyFont="1" applyFill="1" applyBorder="1" applyAlignment="1">
      <alignment vertical="center" wrapText="1"/>
    </xf>
    <xf numFmtId="3" fontId="4" fillId="6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Border="1" applyAlignment="1">
      <alignment vertical="center" wrapText="1"/>
    </xf>
    <xf numFmtId="178" fontId="4" fillId="32" borderId="11" xfId="0" applyNumberFormat="1" applyFont="1" applyFill="1" applyBorder="1" applyAlignment="1">
      <alignment vertical="center" wrapText="1"/>
    </xf>
    <xf numFmtId="178" fontId="1" fillId="34" borderId="11" xfId="0" applyNumberFormat="1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78" fontId="4" fillId="35" borderId="11" xfId="0" applyNumberFormat="1" applyFont="1" applyFill="1" applyBorder="1" applyAlignment="1">
      <alignment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8" fontId="4" fillId="35" borderId="11" xfId="0" applyNumberFormat="1" applyFont="1" applyFill="1" applyBorder="1" applyAlignment="1">
      <alignment horizontal="center" vertical="center" wrapText="1"/>
    </xf>
    <xf numFmtId="178" fontId="1" fillId="33" borderId="11" xfId="0" applyNumberFormat="1" applyFont="1" applyFill="1" applyBorder="1" applyAlignment="1">
      <alignment horizontal="center" vertical="center" wrapText="1"/>
    </xf>
    <xf numFmtId="178" fontId="1" fillId="33" borderId="11" xfId="0" applyNumberFormat="1" applyFont="1" applyFill="1" applyBorder="1" applyAlignment="1">
      <alignment vertical="center" wrapText="1"/>
    </xf>
    <xf numFmtId="178" fontId="4" fillId="8" borderId="13" xfId="0" applyNumberFormat="1" applyFont="1" applyFill="1" applyBorder="1" applyAlignment="1">
      <alignment horizontal="center" vertical="top" wrapText="1"/>
    </xf>
    <xf numFmtId="178" fontId="4" fillId="36" borderId="11" xfId="0" applyNumberFormat="1" applyFont="1" applyFill="1" applyBorder="1" applyAlignment="1">
      <alignment horizontal="left" vertical="center" wrapText="1"/>
    </xf>
    <xf numFmtId="3" fontId="4" fillId="36" borderId="11" xfId="0" applyNumberFormat="1" applyFont="1" applyFill="1" applyBorder="1" applyAlignment="1">
      <alignment horizontal="center" vertical="center" wrapText="1"/>
    </xf>
    <xf numFmtId="178" fontId="4" fillId="36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top" wrapText="1"/>
    </xf>
    <xf numFmtId="0" fontId="6" fillId="0" borderId="1" xfId="33" applyNumberFormat="1" applyFont="1" applyFill="1" applyAlignment="1" applyProtection="1">
      <alignment horizontal="left" vertical="top" wrapText="1"/>
      <protection/>
    </xf>
    <xf numFmtId="178" fontId="4" fillId="36" borderId="11" xfId="0" applyNumberFormat="1" applyFont="1" applyFill="1" applyBorder="1" applyAlignment="1">
      <alignment horizontal="left" vertical="top" wrapText="1"/>
    </xf>
    <xf numFmtId="3" fontId="4" fillId="36" borderId="11" xfId="0" applyNumberFormat="1" applyFont="1" applyFill="1" applyBorder="1" applyAlignment="1">
      <alignment horizontal="center" vertical="top" wrapText="1"/>
    </xf>
    <xf numFmtId="178" fontId="4" fillId="36" borderId="11" xfId="0" applyNumberFormat="1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top" wrapText="1"/>
    </xf>
    <xf numFmtId="178" fontId="7" fillId="37" borderId="11" xfId="0" applyNumberFormat="1" applyFont="1" applyFill="1" applyBorder="1" applyAlignment="1">
      <alignment horizontal="center" vertical="center" wrapText="1"/>
    </xf>
    <xf numFmtId="3" fontId="7" fillId="37" borderId="11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top" wrapText="1"/>
    </xf>
    <xf numFmtId="178" fontId="4" fillId="38" borderId="11" xfId="0" applyNumberFormat="1" applyFont="1" applyFill="1" applyBorder="1" applyAlignment="1">
      <alignment horizontal="center" vertical="top" wrapText="1"/>
    </xf>
    <xf numFmtId="178" fontId="7" fillId="37" borderId="11" xfId="0" applyNumberFormat="1" applyFont="1" applyFill="1" applyBorder="1" applyAlignment="1">
      <alignment horizontal="center" vertical="top" wrapText="1"/>
    </xf>
    <xf numFmtId="178" fontId="4" fillId="37" borderId="11" xfId="0" applyNumberFormat="1" applyFont="1" applyFill="1" applyBorder="1" applyAlignment="1">
      <alignment horizontal="center" wrapText="1"/>
    </xf>
    <xf numFmtId="178" fontId="7" fillId="37" borderId="11" xfId="0" applyNumberFormat="1" applyFont="1" applyFill="1" applyBorder="1" applyAlignment="1">
      <alignment horizontal="left" vertical="top" wrapText="1"/>
    </xf>
    <xf numFmtId="178" fontId="5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110" zoomScaleNormal="110" zoomScaleSheetLayoutView="100" zoomScalePageLayoutView="0" workbookViewId="0" topLeftCell="A1">
      <pane xSplit="2" ySplit="2" topLeftCell="C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6" sqref="F36"/>
    </sheetView>
  </sheetViews>
  <sheetFormatPr defaultColWidth="9.00390625" defaultRowHeight="12.75"/>
  <cols>
    <col min="1" max="1" width="43.625" style="1" customWidth="1"/>
    <col min="2" max="2" width="11.25390625" style="7" customWidth="1"/>
    <col min="3" max="3" width="13.375" style="1" customWidth="1"/>
    <col min="4" max="4" width="10.875" style="1" customWidth="1"/>
    <col min="5" max="5" width="12.625" style="1" customWidth="1"/>
    <col min="6" max="6" width="12.125" style="1" customWidth="1"/>
    <col min="7" max="7" width="12.00390625" style="1" customWidth="1"/>
    <col min="8" max="8" width="11.875" style="1" customWidth="1"/>
    <col min="9" max="16384" width="9.125" style="16" customWidth="1"/>
  </cols>
  <sheetData>
    <row r="1" spans="1:8" ht="36" customHeight="1">
      <c r="A1" s="65" t="s">
        <v>134</v>
      </c>
      <c r="B1" s="65"/>
      <c r="C1" s="65"/>
      <c r="D1" s="65"/>
      <c r="E1" s="65"/>
      <c r="F1" s="65"/>
      <c r="G1" s="65"/>
      <c r="H1" s="65"/>
    </row>
    <row r="2" spans="1:8" ht="63.75">
      <c r="A2" s="25" t="s">
        <v>0</v>
      </c>
      <c r="B2" s="26" t="s">
        <v>1</v>
      </c>
      <c r="C2" s="11" t="s">
        <v>135</v>
      </c>
      <c r="D2" s="11" t="s">
        <v>137</v>
      </c>
      <c r="E2" s="11" t="s">
        <v>139</v>
      </c>
      <c r="F2" s="11" t="s">
        <v>138</v>
      </c>
      <c r="G2" s="11" t="s">
        <v>136</v>
      </c>
      <c r="H2" s="11" t="s">
        <v>130</v>
      </c>
    </row>
    <row r="3" spans="1:8" ht="21" customHeight="1">
      <c r="A3" s="43" t="s">
        <v>80</v>
      </c>
      <c r="B3" s="44">
        <v>10000</v>
      </c>
      <c r="C3" s="45">
        <f>C4+C6+C8+C12+C14+C16+C19+C22+C26+C28+C30+C33+C34</f>
        <v>302610.6</v>
      </c>
      <c r="D3" s="45">
        <f>D4+D6+D8+D12+D14+D16+D19+D22+D26+D28+D30+D33+D34</f>
        <v>309582.3</v>
      </c>
      <c r="E3" s="45">
        <f>D3/C3*100</f>
        <v>102.30385188093214</v>
      </c>
      <c r="F3" s="45">
        <f>F4+F6+F8+F12+F14+F16+F19+F22+F26+F28+F30+F33+F34</f>
        <v>301592.19999999995</v>
      </c>
      <c r="G3" s="45">
        <f aca="true" t="shared" si="0" ref="G3:G35">D3-F3</f>
        <v>7990.100000000035</v>
      </c>
      <c r="H3" s="45">
        <f>D3/F3*100</f>
        <v>102.64930591706285</v>
      </c>
    </row>
    <row r="4" spans="1:8" ht="13.5">
      <c r="A4" s="46" t="s">
        <v>81</v>
      </c>
      <c r="B4" s="47">
        <v>10100</v>
      </c>
      <c r="C4" s="48">
        <f>C5</f>
        <v>246284.6</v>
      </c>
      <c r="D4" s="48">
        <f>D5</f>
        <v>246033.4</v>
      </c>
      <c r="E4" s="56">
        <f aca="true" t="shared" si="1" ref="E4:E44">D4/C4*100</f>
        <v>99.89800417890521</v>
      </c>
      <c r="F4" s="48">
        <f>F5</f>
        <v>234831</v>
      </c>
      <c r="G4" s="48">
        <f t="shared" si="0"/>
        <v>11202.399999999994</v>
      </c>
      <c r="H4" s="57">
        <f aca="true" t="shared" si="2" ref="H4:H44">D4/F4*100</f>
        <v>104.77040935821931</v>
      </c>
    </row>
    <row r="5" spans="1:8" ht="12.75">
      <c r="A5" s="49" t="s">
        <v>82</v>
      </c>
      <c r="B5" s="50">
        <v>10102</v>
      </c>
      <c r="C5" s="51">
        <v>246284.6</v>
      </c>
      <c r="D5" s="51">
        <v>246033.4</v>
      </c>
      <c r="E5" s="19">
        <f t="shared" si="1"/>
        <v>99.89800417890521</v>
      </c>
      <c r="F5" s="51">
        <v>234831</v>
      </c>
      <c r="G5" s="51">
        <f t="shared" si="0"/>
        <v>11202.399999999994</v>
      </c>
      <c r="H5" s="51">
        <f t="shared" si="2"/>
        <v>104.77040935821931</v>
      </c>
    </row>
    <row r="6" spans="1:8" ht="27">
      <c r="A6" s="46" t="s">
        <v>83</v>
      </c>
      <c r="B6" s="47">
        <v>10300</v>
      </c>
      <c r="C6" s="48">
        <f>C7</f>
        <v>5823.4</v>
      </c>
      <c r="D6" s="48">
        <f>D7</f>
        <v>6700</v>
      </c>
      <c r="E6" s="57">
        <f t="shared" si="1"/>
        <v>115.0530617852114</v>
      </c>
      <c r="F6" s="48">
        <f>F7</f>
        <v>5817</v>
      </c>
      <c r="G6" s="48">
        <f t="shared" si="0"/>
        <v>883</v>
      </c>
      <c r="H6" s="51">
        <f t="shared" si="2"/>
        <v>115.17964586556644</v>
      </c>
    </row>
    <row r="7" spans="1:8" ht="12.75">
      <c r="A7" s="49" t="s">
        <v>84</v>
      </c>
      <c r="B7" s="50">
        <v>10302</v>
      </c>
      <c r="C7" s="51">
        <v>5823.4</v>
      </c>
      <c r="D7" s="51">
        <v>6700</v>
      </c>
      <c r="E7" s="19">
        <f t="shared" si="1"/>
        <v>115.0530617852114</v>
      </c>
      <c r="F7" s="51">
        <v>5817</v>
      </c>
      <c r="G7" s="51">
        <f t="shared" si="0"/>
        <v>883</v>
      </c>
      <c r="H7" s="51">
        <f t="shared" si="2"/>
        <v>115.17964586556644</v>
      </c>
    </row>
    <row r="8" spans="1:8" ht="13.5">
      <c r="A8" s="46" t="s">
        <v>85</v>
      </c>
      <c r="B8" s="47">
        <v>10500</v>
      </c>
      <c r="C8" s="48">
        <f>C9+C10+C11</f>
        <v>25984.300000000003</v>
      </c>
      <c r="D8" s="48">
        <f>D9+D10+D11</f>
        <v>23079.700000000004</v>
      </c>
      <c r="E8" s="56">
        <f t="shared" si="1"/>
        <v>88.8217115719877</v>
      </c>
      <c r="F8" s="48">
        <f>F9+F10+F11</f>
        <v>24775</v>
      </c>
      <c r="G8" s="48">
        <f t="shared" si="0"/>
        <v>-1695.2999999999956</v>
      </c>
      <c r="H8" s="57">
        <f t="shared" si="2"/>
        <v>93.15721493440971</v>
      </c>
    </row>
    <row r="9" spans="1:8" ht="12.75">
      <c r="A9" s="49" t="s">
        <v>86</v>
      </c>
      <c r="B9" s="50">
        <v>10502</v>
      </c>
      <c r="C9" s="51">
        <v>18187.9</v>
      </c>
      <c r="D9" s="51">
        <v>16767.4</v>
      </c>
      <c r="E9" s="19">
        <f t="shared" si="1"/>
        <v>92.18986249099676</v>
      </c>
      <c r="F9" s="51">
        <v>17381</v>
      </c>
      <c r="G9" s="51">
        <f t="shared" si="0"/>
        <v>-613.5999999999985</v>
      </c>
      <c r="H9" s="51">
        <f t="shared" si="2"/>
        <v>96.46970830216904</v>
      </c>
    </row>
    <row r="10" spans="1:8" ht="12.75">
      <c r="A10" s="49" t="s">
        <v>87</v>
      </c>
      <c r="B10" s="50">
        <v>10503</v>
      </c>
      <c r="C10" s="51">
        <v>725.2</v>
      </c>
      <c r="D10" s="51">
        <v>790.7</v>
      </c>
      <c r="E10" s="19">
        <f t="shared" si="1"/>
        <v>109.03199117484832</v>
      </c>
      <c r="F10" s="51">
        <v>1563.8</v>
      </c>
      <c r="G10" s="51">
        <f t="shared" si="0"/>
        <v>-773.0999999999999</v>
      </c>
      <c r="H10" s="51">
        <f t="shared" si="2"/>
        <v>50.562731807136466</v>
      </c>
    </row>
    <row r="11" spans="1:8" ht="12.75">
      <c r="A11" s="49" t="s">
        <v>88</v>
      </c>
      <c r="B11" s="50">
        <v>10504</v>
      </c>
      <c r="C11" s="51">
        <v>7071.2</v>
      </c>
      <c r="D11" s="51">
        <v>5521.6</v>
      </c>
      <c r="E11" s="19">
        <f t="shared" si="1"/>
        <v>78.0857563072746</v>
      </c>
      <c r="F11" s="51">
        <v>5830.2</v>
      </c>
      <c r="G11" s="51">
        <f t="shared" si="0"/>
        <v>-308.59999999999945</v>
      </c>
      <c r="H11" s="51">
        <f t="shared" si="2"/>
        <v>94.70687111934411</v>
      </c>
    </row>
    <row r="12" spans="1:8" ht="13.5">
      <c r="A12" s="46" t="s">
        <v>89</v>
      </c>
      <c r="B12" s="47">
        <v>10600</v>
      </c>
      <c r="C12" s="48">
        <f>C13</f>
        <v>0</v>
      </c>
      <c r="D12" s="48">
        <f>D13</f>
        <v>189</v>
      </c>
      <c r="E12" s="56" t="s">
        <v>125</v>
      </c>
      <c r="F12" s="48">
        <f>F13</f>
        <v>185</v>
      </c>
      <c r="G12" s="48">
        <f t="shared" si="0"/>
        <v>4</v>
      </c>
      <c r="H12" s="57">
        <f t="shared" si="2"/>
        <v>102.16216216216216</v>
      </c>
    </row>
    <row r="13" spans="1:8" ht="12.75">
      <c r="A13" s="49" t="s">
        <v>90</v>
      </c>
      <c r="B13" s="50">
        <v>10605</v>
      </c>
      <c r="C13" s="51">
        <v>0</v>
      </c>
      <c r="D13" s="51">
        <v>189</v>
      </c>
      <c r="E13" s="19" t="s">
        <v>125</v>
      </c>
      <c r="F13" s="51">
        <v>185</v>
      </c>
      <c r="G13" s="51">
        <f t="shared" si="0"/>
        <v>4</v>
      </c>
      <c r="H13" s="51">
        <f t="shared" si="2"/>
        <v>102.16216216216216</v>
      </c>
    </row>
    <row r="14" spans="1:8" ht="40.5">
      <c r="A14" s="46" t="s">
        <v>91</v>
      </c>
      <c r="B14" s="47">
        <v>10700</v>
      </c>
      <c r="C14" s="48">
        <f>C15</f>
        <v>2865.8</v>
      </c>
      <c r="D14" s="48">
        <f>D15</f>
        <v>2894.9</v>
      </c>
      <c r="E14" s="48">
        <f t="shared" si="1"/>
        <v>101.01542326749949</v>
      </c>
      <c r="F14" s="48">
        <f>F15</f>
        <v>3823.4</v>
      </c>
      <c r="G14" s="48">
        <f t="shared" si="0"/>
        <v>-928.5</v>
      </c>
      <c r="H14" s="48">
        <f t="shared" si="2"/>
        <v>75.71533190354135</v>
      </c>
    </row>
    <row r="15" spans="1:8" ht="25.5">
      <c r="A15" s="49" t="s">
        <v>92</v>
      </c>
      <c r="B15" s="50">
        <v>10701</v>
      </c>
      <c r="C15" s="51">
        <v>2865.8</v>
      </c>
      <c r="D15" s="51">
        <v>2894.9</v>
      </c>
      <c r="E15" s="51">
        <f t="shared" si="1"/>
        <v>101.01542326749949</v>
      </c>
      <c r="F15" s="51">
        <v>3823.4</v>
      </c>
      <c r="G15" s="51">
        <f t="shared" si="0"/>
        <v>-928.5</v>
      </c>
      <c r="H15" s="51">
        <f t="shared" si="2"/>
        <v>75.71533190354135</v>
      </c>
    </row>
    <row r="16" spans="1:8" ht="13.5">
      <c r="A16" s="46" t="s">
        <v>93</v>
      </c>
      <c r="B16" s="47">
        <v>10800</v>
      </c>
      <c r="C16" s="48">
        <f>C17+C18</f>
        <v>3578</v>
      </c>
      <c r="D16" s="48">
        <f>D17+D18</f>
        <v>4572.7</v>
      </c>
      <c r="E16" s="56">
        <f t="shared" si="1"/>
        <v>127.80044717719396</v>
      </c>
      <c r="F16" s="48">
        <f>F17+F18</f>
        <v>3629.3</v>
      </c>
      <c r="G16" s="48">
        <f t="shared" si="0"/>
        <v>943.3999999999996</v>
      </c>
      <c r="H16" s="57">
        <f t="shared" si="2"/>
        <v>125.99399333204748</v>
      </c>
    </row>
    <row r="17" spans="1:8" ht="25.5">
      <c r="A17" s="49" t="s">
        <v>94</v>
      </c>
      <c r="B17" s="50">
        <v>10803</v>
      </c>
      <c r="C17" s="51">
        <v>3568</v>
      </c>
      <c r="D17" s="51">
        <v>4572.7</v>
      </c>
      <c r="E17" s="51">
        <f t="shared" si="1"/>
        <v>128.1586322869955</v>
      </c>
      <c r="F17" s="51">
        <v>3614.3</v>
      </c>
      <c r="G17" s="51">
        <f t="shared" si="0"/>
        <v>958.3999999999996</v>
      </c>
      <c r="H17" s="51">
        <f t="shared" si="2"/>
        <v>126.51689123758403</v>
      </c>
    </row>
    <row r="18" spans="1:8" ht="25.5">
      <c r="A18" s="49" t="s">
        <v>126</v>
      </c>
      <c r="B18" s="50">
        <v>10807</v>
      </c>
      <c r="C18" s="51">
        <v>10</v>
      </c>
      <c r="D18" s="51">
        <v>0</v>
      </c>
      <c r="E18" s="51" t="s">
        <v>125</v>
      </c>
      <c r="F18" s="51">
        <v>15</v>
      </c>
      <c r="G18" s="51">
        <f t="shared" si="0"/>
        <v>-15</v>
      </c>
      <c r="H18" s="51" t="s">
        <v>125</v>
      </c>
    </row>
    <row r="19" spans="1:8" ht="27">
      <c r="A19" s="46" t="s">
        <v>95</v>
      </c>
      <c r="B19" s="47">
        <v>10900</v>
      </c>
      <c r="C19" s="48">
        <f>C20+C21</f>
        <v>7.2</v>
      </c>
      <c r="D19" s="48">
        <f>D20+D21</f>
        <v>2.2</v>
      </c>
      <c r="E19" s="48">
        <f t="shared" si="1"/>
        <v>30.555555555555557</v>
      </c>
      <c r="F19" s="48">
        <f>F20+F21</f>
        <v>7.6</v>
      </c>
      <c r="G19" s="48">
        <f t="shared" si="0"/>
        <v>-5.3999999999999995</v>
      </c>
      <c r="H19" s="57">
        <f>D19/F19*100</f>
        <v>28.947368421052634</v>
      </c>
    </row>
    <row r="20" spans="1:8" ht="12.75">
      <c r="A20" s="49" t="s">
        <v>96</v>
      </c>
      <c r="B20" s="50">
        <v>10906</v>
      </c>
      <c r="C20" s="51">
        <v>7.2</v>
      </c>
      <c r="D20" s="51">
        <v>2.1</v>
      </c>
      <c r="E20" s="19">
        <f t="shared" si="1"/>
        <v>29.166666666666668</v>
      </c>
      <c r="F20" s="51">
        <v>7.6</v>
      </c>
      <c r="G20" s="51">
        <f t="shared" si="0"/>
        <v>-5.5</v>
      </c>
      <c r="H20" s="51">
        <f>D20/F20*100</f>
        <v>27.631578947368425</v>
      </c>
    </row>
    <row r="21" spans="1:8" ht="25.5">
      <c r="A21" s="49" t="s">
        <v>97</v>
      </c>
      <c r="B21" s="50">
        <v>10907</v>
      </c>
      <c r="C21" s="51">
        <v>0</v>
      </c>
      <c r="D21" s="51">
        <v>0.1</v>
      </c>
      <c r="E21" s="51" t="s">
        <v>125</v>
      </c>
      <c r="F21" s="51">
        <v>0</v>
      </c>
      <c r="G21" s="51">
        <f t="shared" si="0"/>
        <v>0.1</v>
      </c>
      <c r="H21" s="51" t="s">
        <v>125</v>
      </c>
    </row>
    <row r="22" spans="1:8" ht="40.5">
      <c r="A22" s="46" t="s">
        <v>98</v>
      </c>
      <c r="B22" s="47">
        <v>11100</v>
      </c>
      <c r="C22" s="48">
        <f>C23+C24+C25</f>
        <v>10807.3</v>
      </c>
      <c r="D22" s="48">
        <f>D23+D24+D25</f>
        <v>11513.1</v>
      </c>
      <c r="E22" s="48">
        <f t="shared" si="1"/>
        <v>106.53077086783934</v>
      </c>
      <c r="F22" s="48">
        <f>F23+F24+F25</f>
        <v>14081.5</v>
      </c>
      <c r="G22" s="48">
        <f t="shared" si="0"/>
        <v>-2568.3999999999996</v>
      </c>
      <c r="H22" s="48">
        <f t="shared" si="2"/>
        <v>81.760465859461</v>
      </c>
    </row>
    <row r="23" spans="1:8" ht="25.5">
      <c r="A23" s="49" t="s">
        <v>99</v>
      </c>
      <c r="B23" s="50">
        <v>11105</v>
      </c>
      <c r="C23" s="51">
        <v>9234.4</v>
      </c>
      <c r="D23" s="51">
        <v>9099</v>
      </c>
      <c r="E23" s="51">
        <f t="shared" si="1"/>
        <v>98.53374339426493</v>
      </c>
      <c r="F23" s="51">
        <v>11465.5</v>
      </c>
      <c r="G23" s="51">
        <f t="shared" si="0"/>
        <v>-2366.5</v>
      </c>
      <c r="H23" s="51">
        <f t="shared" si="2"/>
        <v>79.35981858619337</v>
      </c>
    </row>
    <row r="24" spans="1:8" ht="12.75">
      <c r="A24" s="49" t="s">
        <v>100</v>
      </c>
      <c r="B24" s="50">
        <v>11105</v>
      </c>
      <c r="C24" s="51">
        <v>1569.9</v>
      </c>
      <c r="D24" s="51">
        <v>1968.6</v>
      </c>
      <c r="E24" s="19">
        <f t="shared" si="1"/>
        <v>125.39652207146952</v>
      </c>
      <c r="F24" s="51">
        <v>1977.8</v>
      </c>
      <c r="G24" s="51">
        <f t="shared" si="0"/>
        <v>-9.200000000000045</v>
      </c>
      <c r="H24" s="51">
        <f t="shared" si="2"/>
        <v>99.53483668722824</v>
      </c>
    </row>
    <row r="25" spans="1:8" ht="12.75">
      <c r="A25" s="49" t="s">
        <v>101</v>
      </c>
      <c r="B25" s="50">
        <v>11107</v>
      </c>
      <c r="C25" s="51">
        <v>3</v>
      </c>
      <c r="D25" s="51">
        <v>445.5</v>
      </c>
      <c r="E25" s="19" t="s">
        <v>143</v>
      </c>
      <c r="F25" s="51">
        <v>638.2</v>
      </c>
      <c r="G25" s="51">
        <f t="shared" si="0"/>
        <v>-192.70000000000005</v>
      </c>
      <c r="H25" s="51">
        <f t="shared" si="2"/>
        <v>69.80570354120965</v>
      </c>
    </row>
    <row r="26" spans="1:8" ht="27">
      <c r="A26" s="46" t="s">
        <v>102</v>
      </c>
      <c r="B26" s="47">
        <v>11200</v>
      </c>
      <c r="C26" s="48">
        <f>C27</f>
        <v>1749.1</v>
      </c>
      <c r="D26" s="48">
        <f>D27</f>
        <v>1827.6</v>
      </c>
      <c r="E26" s="48">
        <f t="shared" si="1"/>
        <v>104.48802241152593</v>
      </c>
      <c r="F26" s="48">
        <f>F27</f>
        <v>2101.8</v>
      </c>
      <c r="G26" s="48">
        <f t="shared" si="0"/>
        <v>-274.2000000000003</v>
      </c>
      <c r="H26" s="48">
        <f t="shared" si="2"/>
        <v>86.95403939480444</v>
      </c>
    </row>
    <row r="27" spans="1:8" ht="25.5">
      <c r="A27" s="49" t="s">
        <v>103</v>
      </c>
      <c r="B27" s="50">
        <v>11201</v>
      </c>
      <c r="C27" s="51">
        <v>1749.1</v>
      </c>
      <c r="D27" s="51">
        <v>1827.6</v>
      </c>
      <c r="E27" s="51">
        <f t="shared" si="1"/>
        <v>104.48802241152593</v>
      </c>
      <c r="F27" s="51">
        <v>2101.8</v>
      </c>
      <c r="G27" s="51">
        <f t="shared" si="0"/>
        <v>-274.2000000000003</v>
      </c>
      <c r="H27" s="51">
        <f t="shared" si="2"/>
        <v>86.95403939480444</v>
      </c>
    </row>
    <row r="28" spans="1:8" ht="45.75" customHeight="1">
      <c r="A28" s="52" t="s">
        <v>124</v>
      </c>
      <c r="B28" s="47">
        <v>11300</v>
      </c>
      <c r="C28" s="48">
        <f>C29</f>
        <v>73</v>
      </c>
      <c r="D28" s="48">
        <f>D29</f>
        <v>435.7</v>
      </c>
      <c r="E28" s="57" t="s">
        <v>142</v>
      </c>
      <c r="F28" s="48">
        <f>F29</f>
        <v>335.5</v>
      </c>
      <c r="G28" s="48">
        <f t="shared" si="0"/>
        <v>100.19999999999999</v>
      </c>
      <c r="H28" s="57">
        <f t="shared" si="2"/>
        <v>129.86587183308492</v>
      </c>
    </row>
    <row r="29" spans="1:8" ht="25.5">
      <c r="A29" s="49" t="s">
        <v>123</v>
      </c>
      <c r="B29" s="50">
        <v>11302</v>
      </c>
      <c r="C29" s="51">
        <v>73</v>
      </c>
      <c r="D29" s="51">
        <v>435.7</v>
      </c>
      <c r="E29" s="51" t="s">
        <v>142</v>
      </c>
      <c r="F29" s="51">
        <v>335.5</v>
      </c>
      <c r="G29" s="51">
        <f t="shared" si="0"/>
        <v>100.19999999999999</v>
      </c>
      <c r="H29" s="51">
        <f t="shared" si="2"/>
        <v>129.86587183308492</v>
      </c>
    </row>
    <row r="30" spans="1:8" ht="27">
      <c r="A30" s="46" t="s">
        <v>104</v>
      </c>
      <c r="B30" s="47">
        <v>11400</v>
      </c>
      <c r="C30" s="48">
        <f>C31+C32</f>
        <v>3001</v>
      </c>
      <c r="D30" s="48">
        <f>D31+D32</f>
        <v>7259.7</v>
      </c>
      <c r="E30" s="48">
        <f t="shared" si="1"/>
        <v>241.90936354548484</v>
      </c>
      <c r="F30" s="48">
        <f>F31+F32</f>
        <v>9192.8</v>
      </c>
      <c r="G30" s="48">
        <f t="shared" si="0"/>
        <v>-1933.0999999999995</v>
      </c>
      <c r="H30" s="48">
        <f t="shared" si="2"/>
        <v>78.97158645896789</v>
      </c>
    </row>
    <row r="31" spans="1:8" ht="25.5">
      <c r="A31" s="49" t="s">
        <v>105</v>
      </c>
      <c r="B31" s="50">
        <v>11402</v>
      </c>
      <c r="C31" s="51">
        <v>0</v>
      </c>
      <c r="D31" s="51">
        <v>326.8</v>
      </c>
      <c r="E31" s="51" t="s">
        <v>125</v>
      </c>
      <c r="F31" s="51">
        <v>1890</v>
      </c>
      <c r="G31" s="51">
        <f t="shared" si="0"/>
        <v>-1563.2</v>
      </c>
      <c r="H31" s="51">
        <f t="shared" si="2"/>
        <v>17.29100529100529</v>
      </c>
    </row>
    <row r="32" spans="1:8" ht="38.25">
      <c r="A32" s="49" t="s">
        <v>127</v>
      </c>
      <c r="B32" s="50">
        <v>11406</v>
      </c>
      <c r="C32" s="51">
        <v>3001</v>
      </c>
      <c r="D32" s="51">
        <v>6932.9</v>
      </c>
      <c r="E32" s="51">
        <f t="shared" si="1"/>
        <v>231.01966011329557</v>
      </c>
      <c r="F32" s="51">
        <v>7302.8</v>
      </c>
      <c r="G32" s="51">
        <f t="shared" si="0"/>
        <v>-369.90000000000055</v>
      </c>
      <c r="H32" s="51">
        <f t="shared" si="2"/>
        <v>94.93481952127951</v>
      </c>
    </row>
    <row r="33" spans="1:8" ht="27">
      <c r="A33" s="46" t="s">
        <v>106</v>
      </c>
      <c r="B33" s="47">
        <v>11600</v>
      </c>
      <c r="C33" s="48">
        <v>2436.9</v>
      </c>
      <c r="D33" s="48">
        <v>5020.1</v>
      </c>
      <c r="E33" s="48">
        <f t="shared" si="1"/>
        <v>206.0035290738233</v>
      </c>
      <c r="F33" s="48">
        <v>2771.3</v>
      </c>
      <c r="G33" s="48">
        <f t="shared" si="0"/>
        <v>2248.8</v>
      </c>
      <c r="H33" s="48">
        <f t="shared" si="2"/>
        <v>181.1460325479017</v>
      </c>
    </row>
    <row r="34" spans="1:8" ht="27">
      <c r="A34" s="46" t="s">
        <v>107</v>
      </c>
      <c r="B34" s="47">
        <v>11700</v>
      </c>
      <c r="C34" s="48">
        <v>0</v>
      </c>
      <c r="D34" s="48">
        <v>54.2</v>
      </c>
      <c r="E34" s="57" t="s">
        <v>125</v>
      </c>
      <c r="F34" s="48">
        <v>41</v>
      </c>
      <c r="G34" s="48">
        <f t="shared" si="0"/>
        <v>13.200000000000003</v>
      </c>
      <c r="H34" s="57">
        <f t="shared" si="2"/>
        <v>132.1951219512195</v>
      </c>
    </row>
    <row r="35" spans="1:8" ht="12.75">
      <c r="A35" s="53" t="s">
        <v>108</v>
      </c>
      <c r="B35" s="54">
        <v>20000</v>
      </c>
      <c r="C35" s="55">
        <f>C36+C42+C43</f>
        <v>454797.8</v>
      </c>
      <c r="D35" s="55">
        <f>D36+D42+D43</f>
        <v>452923</v>
      </c>
      <c r="E35" s="55">
        <f t="shared" si="1"/>
        <v>99.58777285202348</v>
      </c>
      <c r="F35" s="55">
        <f>F36+F42+F43</f>
        <v>453341.50000000006</v>
      </c>
      <c r="G35" s="61">
        <f t="shared" si="0"/>
        <v>-418.5000000000582</v>
      </c>
      <c r="H35" s="61">
        <f t="shared" si="2"/>
        <v>99.9076854865482</v>
      </c>
    </row>
    <row r="36" spans="1:8" ht="25.5">
      <c r="A36" s="49" t="s">
        <v>109</v>
      </c>
      <c r="B36" s="50">
        <v>20200</v>
      </c>
      <c r="C36" s="51">
        <f>C37+C39+C40+C41+C38</f>
        <v>454797.8</v>
      </c>
      <c r="D36" s="51">
        <f>D37+D39+D40+D41+D38</f>
        <v>452937</v>
      </c>
      <c r="E36" s="51">
        <f t="shared" si="1"/>
        <v>99.5908511430794</v>
      </c>
      <c r="F36" s="51">
        <f>F37+F39+F40+F41+F38</f>
        <v>454423.9</v>
      </c>
      <c r="G36" s="51">
        <f aca="true" t="shared" si="3" ref="G36:G43">D36-F36</f>
        <v>-1486.9000000000233</v>
      </c>
      <c r="H36" s="51">
        <f t="shared" si="2"/>
        <v>99.67279449870485</v>
      </c>
    </row>
    <row r="37" spans="1:8" ht="12.75">
      <c r="A37" s="49" t="s">
        <v>140</v>
      </c>
      <c r="B37" s="50">
        <v>20201</v>
      </c>
      <c r="C37" s="60">
        <v>43333</v>
      </c>
      <c r="D37" s="60">
        <v>43333</v>
      </c>
      <c r="E37" s="51">
        <v>100</v>
      </c>
      <c r="F37" s="60">
        <v>55041</v>
      </c>
      <c r="G37" s="51">
        <f t="shared" si="3"/>
        <v>-11708</v>
      </c>
      <c r="H37" s="51">
        <f t="shared" si="2"/>
        <v>78.72858414636362</v>
      </c>
    </row>
    <row r="38" spans="1:8" ht="12.75">
      <c r="A38" s="49" t="s">
        <v>141</v>
      </c>
      <c r="B38" s="50">
        <v>20201</v>
      </c>
      <c r="C38" s="60">
        <v>4858</v>
      </c>
      <c r="D38" s="60">
        <v>4858</v>
      </c>
      <c r="E38" s="51">
        <v>100</v>
      </c>
      <c r="F38" s="60">
        <v>1303</v>
      </c>
      <c r="G38" s="51">
        <f t="shared" si="3"/>
        <v>3555</v>
      </c>
      <c r="H38" s="51">
        <f t="shared" si="2"/>
        <v>372.831926323868</v>
      </c>
    </row>
    <row r="39" spans="1:8" ht="12.75">
      <c r="A39" s="49" t="s">
        <v>110</v>
      </c>
      <c r="B39" s="50">
        <v>20202</v>
      </c>
      <c r="C39" s="51">
        <v>68122</v>
      </c>
      <c r="D39" s="51">
        <v>66447.3</v>
      </c>
      <c r="E39" s="51">
        <f t="shared" si="1"/>
        <v>97.5416165115528</v>
      </c>
      <c r="F39" s="51">
        <v>54815.4</v>
      </c>
      <c r="G39" s="51">
        <f t="shared" si="3"/>
        <v>11631.900000000001</v>
      </c>
      <c r="H39" s="51">
        <f t="shared" si="2"/>
        <v>121.22013156886568</v>
      </c>
    </row>
    <row r="40" spans="1:8" ht="12.75">
      <c r="A40" s="49" t="s">
        <v>111</v>
      </c>
      <c r="B40" s="50">
        <v>20203</v>
      </c>
      <c r="C40" s="51">
        <v>338134.5</v>
      </c>
      <c r="D40" s="51">
        <v>337948.4</v>
      </c>
      <c r="E40" s="51">
        <f t="shared" si="1"/>
        <v>99.94496272932813</v>
      </c>
      <c r="F40" s="51">
        <v>342912.6</v>
      </c>
      <c r="G40" s="51">
        <f t="shared" si="3"/>
        <v>-4964.199999999953</v>
      </c>
      <c r="H40" s="51">
        <f t="shared" si="2"/>
        <v>98.55234249193528</v>
      </c>
    </row>
    <row r="41" spans="1:8" ht="12.75">
      <c r="A41" s="49" t="s">
        <v>112</v>
      </c>
      <c r="B41" s="50">
        <v>20204</v>
      </c>
      <c r="C41" s="51">
        <v>350.3</v>
      </c>
      <c r="D41" s="51">
        <v>350.3</v>
      </c>
      <c r="E41" s="51">
        <f t="shared" si="1"/>
        <v>100</v>
      </c>
      <c r="F41" s="51">
        <v>351.9</v>
      </c>
      <c r="G41" s="51">
        <f t="shared" si="3"/>
        <v>-1.599999999999966</v>
      </c>
      <c r="H41" s="51">
        <f t="shared" si="2"/>
        <v>99.54532537652743</v>
      </c>
    </row>
    <row r="42" spans="1:8" ht="25.5">
      <c r="A42" s="49" t="s">
        <v>128</v>
      </c>
      <c r="B42" s="50">
        <v>21800</v>
      </c>
      <c r="C42" s="51">
        <v>0</v>
      </c>
      <c r="D42" s="51">
        <v>0</v>
      </c>
      <c r="E42" s="57" t="s">
        <v>125</v>
      </c>
      <c r="F42" s="51">
        <v>214.2</v>
      </c>
      <c r="G42" s="51">
        <f t="shared" si="3"/>
        <v>-214.2</v>
      </c>
      <c r="H42" s="51" t="s">
        <v>125</v>
      </c>
    </row>
    <row r="43" spans="1:8" ht="39" customHeight="1">
      <c r="A43" s="49" t="s">
        <v>129</v>
      </c>
      <c r="B43" s="50">
        <v>21900</v>
      </c>
      <c r="C43" s="51">
        <v>0</v>
      </c>
      <c r="D43" s="51">
        <v>-14</v>
      </c>
      <c r="E43" s="57" t="s">
        <v>125</v>
      </c>
      <c r="F43" s="51">
        <v>-1296.6</v>
      </c>
      <c r="G43" s="51">
        <f t="shared" si="3"/>
        <v>1282.6</v>
      </c>
      <c r="H43" s="51">
        <f t="shared" si="2"/>
        <v>1.0797470306956656</v>
      </c>
    </row>
    <row r="44" spans="1:8" ht="14.25">
      <c r="A44" s="64" t="s">
        <v>113</v>
      </c>
      <c r="B44" s="59">
        <v>85000</v>
      </c>
      <c r="C44" s="58">
        <f>C35+C3</f>
        <v>757408.3999999999</v>
      </c>
      <c r="D44" s="58">
        <f>D35+D3</f>
        <v>762505.3</v>
      </c>
      <c r="E44" s="58">
        <f t="shared" si="1"/>
        <v>100.6729394604021</v>
      </c>
      <c r="F44" s="58">
        <f>F35+F3</f>
        <v>754933.7</v>
      </c>
      <c r="G44" s="62">
        <f>D44-F44</f>
        <v>7571.600000000093</v>
      </c>
      <c r="H44" s="63">
        <f t="shared" si="2"/>
        <v>101.0029490006871</v>
      </c>
    </row>
    <row r="45" spans="1:8" ht="12.75">
      <c r="A45" s="42" t="s">
        <v>2</v>
      </c>
      <c r="B45" s="23"/>
      <c r="C45" s="17"/>
      <c r="D45" s="17"/>
      <c r="E45" s="17"/>
      <c r="F45" s="17"/>
      <c r="G45" s="18"/>
      <c r="H45" s="17"/>
    </row>
    <row r="46" spans="1:8" ht="12.75">
      <c r="A46" s="27" t="s">
        <v>3</v>
      </c>
      <c r="B46" s="28" t="s">
        <v>4</v>
      </c>
      <c r="C46" s="21">
        <f>SUM(C47:C54)</f>
        <v>60490.7</v>
      </c>
      <c r="D46" s="21">
        <f>SUM(D47:D54)</f>
        <v>59820.2</v>
      </c>
      <c r="E46" s="21">
        <f>D46/C46*100</f>
        <v>98.89156514968417</v>
      </c>
      <c r="F46" s="21">
        <f>SUM(F47:F54)</f>
        <v>60480.600000000006</v>
      </c>
      <c r="G46" s="21">
        <f>SUM(G47:G54)</f>
        <v>-660.3999999999977</v>
      </c>
      <c r="H46" s="21">
        <f>D46/F46*100</f>
        <v>98.90807961561227</v>
      </c>
    </row>
    <row r="47" spans="1:8" ht="42" customHeight="1">
      <c r="A47" s="29" t="s">
        <v>116</v>
      </c>
      <c r="B47" s="30" t="s">
        <v>117</v>
      </c>
      <c r="C47" s="19">
        <v>1961.4</v>
      </c>
      <c r="D47" s="19">
        <v>1899.4</v>
      </c>
      <c r="E47" s="19">
        <f>D47/C47*100</f>
        <v>96.83899255633732</v>
      </c>
      <c r="F47" s="19">
        <v>1864</v>
      </c>
      <c r="G47" s="19">
        <f>SUM(D47-F47)</f>
        <v>35.40000000000009</v>
      </c>
      <c r="H47" s="35">
        <f>D47/F47*100</f>
        <v>101.8991416309013</v>
      </c>
    </row>
    <row r="48" spans="1:8" ht="51">
      <c r="A48" s="31" t="s">
        <v>5</v>
      </c>
      <c r="B48" s="4" t="s">
        <v>6</v>
      </c>
      <c r="C48" s="20">
        <v>5389.9</v>
      </c>
      <c r="D48" s="20">
        <v>5335.1</v>
      </c>
      <c r="E48" s="20">
        <f aca="true" t="shared" si="4" ref="E48:E59">D48/C48*100</f>
        <v>98.98328354885992</v>
      </c>
      <c r="F48" s="20">
        <v>5273.9</v>
      </c>
      <c r="G48" s="20">
        <f aca="true" t="shared" si="5" ref="G48:G54">SUM(D48-F48)</f>
        <v>61.20000000000073</v>
      </c>
      <c r="H48" s="35">
        <f aca="true" t="shared" si="6" ref="H48:H92">D48/F48*100</f>
        <v>101.1604315591877</v>
      </c>
    </row>
    <row r="49" spans="1:8" ht="51">
      <c r="A49" s="31" t="s">
        <v>7</v>
      </c>
      <c r="B49" s="4" t="s">
        <v>8</v>
      </c>
      <c r="C49" s="20">
        <v>27087.8</v>
      </c>
      <c r="D49" s="20">
        <v>26815.4</v>
      </c>
      <c r="E49" s="20">
        <f>D49/C49*100</f>
        <v>98.99438123435644</v>
      </c>
      <c r="F49" s="20">
        <v>26686</v>
      </c>
      <c r="G49" s="20">
        <f>SUM(D49-F49)</f>
        <v>129.40000000000146</v>
      </c>
      <c r="H49" s="35">
        <f t="shared" si="6"/>
        <v>100.48489844862476</v>
      </c>
    </row>
    <row r="50" spans="1:8" ht="12.75">
      <c r="A50" s="31" t="s">
        <v>67</v>
      </c>
      <c r="B50" s="9" t="s">
        <v>68</v>
      </c>
      <c r="C50" s="20">
        <v>3.2</v>
      </c>
      <c r="D50" s="20">
        <v>3.2</v>
      </c>
      <c r="E50" s="20">
        <f>D50/C50*100</f>
        <v>100</v>
      </c>
      <c r="F50" s="20">
        <v>29.2</v>
      </c>
      <c r="G50" s="20">
        <f t="shared" si="5"/>
        <v>-26</v>
      </c>
      <c r="H50" s="35">
        <f t="shared" si="6"/>
        <v>10.958904109589042</v>
      </c>
    </row>
    <row r="51" spans="1:8" ht="38.25">
      <c r="A51" s="31" t="s">
        <v>9</v>
      </c>
      <c r="B51" s="4" t="s">
        <v>10</v>
      </c>
      <c r="C51" s="20">
        <v>10686.6</v>
      </c>
      <c r="D51" s="20">
        <v>10586</v>
      </c>
      <c r="E51" s="20">
        <f t="shared" si="4"/>
        <v>99.05863417738101</v>
      </c>
      <c r="F51" s="20">
        <v>10663.2</v>
      </c>
      <c r="G51" s="20">
        <f t="shared" si="5"/>
        <v>-77.20000000000073</v>
      </c>
      <c r="H51" s="35">
        <f t="shared" si="6"/>
        <v>99.27601470477904</v>
      </c>
    </row>
    <row r="52" spans="1:8" ht="12.75">
      <c r="A52" s="31" t="s">
        <v>133</v>
      </c>
      <c r="B52" s="9" t="s">
        <v>132</v>
      </c>
      <c r="C52" s="20">
        <v>0</v>
      </c>
      <c r="D52" s="20">
        <v>0</v>
      </c>
      <c r="E52" s="20" t="s">
        <v>125</v>
      </c>
      <c r="F52" s="20">
        <v>324.4</v>
      </c>
      <c r="G52" s="20">
        <f t="shared" si="5"/>
        <v>-324.4</v>
      </c>
      <c r="H52" s="35" t="s">
        <v>125</v>
      </c>
    </row>
    <row r="53" spans="1:8" ht="12.75">
      <c r="A53" s="31" t="s">
        <v>11</v>
      </c>
      <c r="B53" s="4" t="s">
        <v>49</v>
      </c>
      <c r="C53" s="20">
        <v>0</v>
      </c>
      <c r="D53" s="20">
        <v>0</v>
      </c>
      <c r="E53" s="20" t="s">
        <v>125</v>
      </c>
      <c r="F53" s="20">
        <v>0</v>
      </c>
      <c r="G53" s="20">
        <f t="shared" si="5"/>
        <v>0</v>
      </c>
      <c r="H53" s="35" t="s">
        <v>125</v>
      </c>
    </row>
    <row r="54" spans="1:8" ht="12.75">
      <c r="A54" s="31" t="s">
        <v>12</v>
      </c>
      <c r="B54" s="4" t="s">
        <v>52</v>
      </c>
      <c r="C54" s="20">
        <v>15361.8</v>
      </c>
      <c r="D54" s="20">
        <v>15181.1</v>
      </c>
      <c r="E54" s="20">
        <f t="shared" si="4"/>
        <v>98.82370555533856</v>
      </c>
      <c r="F54" s="20">
        <v>15639.9</v>
      </c>
      <c r="G54" s="20">
        <f t="shared" si="5"/>
        <v>-458.7999999999993</v>
      </c>
      <c r="H54" s="35">
        <f t="shared" si="6"/>
        <v>97.06647740714455</v>
      </c>
    </row>
    <row r="55" spans="1:8" ht="12.75">
      <c r="A55" s="32" t="s">
        <v>77</v>
      </c>
      <c r="B55" s="10" t="s">
        <v>74</v>
      </c>
      <c r="C55" s="22">
        <f>SUM(C56:C56)</f>
        <v>30</v>
      </c>
      <c r="D55" s="22">
        <f>SUM(D56:D56)</f>
        <v>16</v>
      </c>
      <c r="E55" s="22">
        <f>D55/C55*100</f>
        <v>53.333333333333336</v>
      </c>
      <c r="F55" s="22">
        <f>SUM(F56:F56)</f>
        <v>85.1</v>
      </c>
      <c r="G55" s="22">
        <f>SUM(G56:G56)</f>
        <v>-69.1</v>
      </c>
      <c r="H55" s="22">
        <f t="shared" si="6"/>
        <v>18.80141010575793</v>
      </c>
    </row>
    <row r="56" spans="1:8" ht="12.75">
      <c r="A56" s="31" t="s">
        <v>76</v>
      </c>
      <c r="B56" s="9" t="s">
        <v>75</v>
      </c>
      <c r="C56" s="20">
        <v>30</v>
      </c>
      <c r="D56" s="20">
        <v>16</v>
      </c>
      <c r="E56" s="20">
        <f>D56/C56*100</f>
        <v>53.333333333333336</v>
      </c>
      <c r="F56" s="20">
        <v>85.1</v>
      </c>
      <c r="G56" s="20">
        <f>SUM(D56-F56)</f>
        <v>-69.1</v>
      </c>
      <c r="H56" s="35">
        <f t="shared" si="6"/>
        <v>18.80141010575793</v>
      </c>
    </row>
    <row r="57" spans="1:8" ht="25.5">
      <c r="A57" s="32" t="s">
        <v>13</v>
      </c>
      <c r="B57" s="8" t="s">
        <v>14</v>
      </c>
      <c r="C57" s="22">
        <f>SUM(C58:C58)</f>
        <v>300</v>
      </c>
      <c r="D57" s="22">
        <f>SUM(D58:D58)</f>
        <v>300</v>
      </c>
      <c r="E57" s="22">
        <f t="shared" si="4"/>
        <v>100</v>
      </c>
      <c r="F57" s="22">
        <f>SUM(F58:F58)</f>
        <v>350</v>
      </c>
      <c r="G57" s="22">
        <f>SUM(G58:G58)</f>
        <v>-50</v>
      </c>
      <c r="H57" s="22">
        <f t="shared" si="6"/>
        <v>85.71428571428571</v>
      </c>
    </row>
    <row r="58" spans="1:8" ht="38.25">
      <c r="A58" s="31" t="s">
        <v>53</v>
      </c>
      <c r="B58" s="4" t="s">
        <v>15</v>
      </c>
      <c r="C58" s="20">
        <v>300</v>
      </c>
      <c r="D58" s="20">
        <v>300</v>
      </c>
      <c r="E58" s="20">
        <f t="shared" si="4"/>
        <v>100</v>
      </c>
      <c r="F58" s="20">
        <v>350</v>
      </c>
      <c r="G58" s="20">
        <f>SUM(D58-F58)</f>
        <v>-50</v>
      </c>
      <c r="H58" s="35">
        <f t="shared" si="6"/>
        <v>85.71428571428571</v>
      </c>
    </row>
    <row r="59" spans="1:8" ht="12.75">
      <c r="A59" s="32" t="s">
        <v>16</v>
      </c>
      <c r="B59" s="8" t="s">
        <v>17</v>
      </c>
      <c r="C59" s="22">
        <f>SUM(C60:C63)</f>
        <v>26759.7</v>
      </c>
      <c r="D59" s="22">
        <f>SUM(D60:D63)</f>
        <v>25770.5</v>
      </c>
      <c r="E59" s="22">
        <f t="shared" si="4"/>
        <v>96.30339652537211</v>
      </c>
      <c r="F59" s="22">
        <f>SUM(F60:F63)</f>
        <v>20987.4</v>
      </c>
      <c r="G59" s="22">
        <f>SUM(G60:G63)</f>
        <v>4783.099999999999</v>
      </c>
      <c r="H59" s="22">
        <f t="shared" si="6"/>
        <v>122.79034087118936</v>
      </c>
    </row>
    <row r="60" spans="1:8" ht="12.75">
      <c r="A60" s="33" t="s">
        <v>118</v>
      </c>
      <c r="B60" s="34" t="s">
        <v>119</v>
      </c>
      <c r="C60" s="35">
        <v>200</v>
      </c>
      <c r="D60" s="35">
        <v>200</v>
      </c>
      <c r="E60" s="35">
        <f>D60/C60*100</f>
        <v>100</v>
      </c>
      <c r="F60" s="35">
        <v>200</v>
      </c>
      <c r="G60" s="35">
        <f>SUM(D60-F60)</f>
        <v>0</v>
      </c>
      <c r="H60" s="35">
        <f t="shared" si="6"/>
        <v>100</v>
      </c>
    </row>
    <row r="61" spans="1:8" ht="12.75">
      <c r="A61" s="31" t="s">
        <v>18</v>
      </c>
      <c r="B61" s="4" t="s">
        <v>19</v>
      </c>
      <c r="C61" s="20">
        <v>5500</v>
      </c>
      <c r="D61" s="20">
        <v>5416.8</v>
      </c>
      <c r="E61" s="20">
        <f>D61/C61*100</f>
        <v>98.48727272727274</v>
      </c>
      <c r="F61" s="20">
        <v>5014.8</v>
      </c>
      <c r="G61" s="20">
        <f>SUM(D61-F61)</f>
        <v>402</v>
      </c>
      <c r="H61" s="35">
        <f t="shared" si="6"/>
        <v>108.0162718353673</v>
      </c>
    </row>
    <row r="62" spans="1:8" ht="12.75">
      <c r="A62" s="31" t="s">
        <v>115</v>
      </c>
      <c r="B62" s="4" t="s">
        <v>51</v>
      </c>
      <c r="C62" s="20">
        <v>19948</v>
      </c>
      <c r="D62" s="20">
        <v>19252</v>
      </c>
      <c r="E62" s="20">
        <f aca="true" t="shared" si="7" ref="E62:E92">D62/C62*100</f>
        <v>96.51092841387607</v>
      </c>
      <c r="F62" s="20">
        <v>15152.2</v>
      </c>
      <c r="G62" s="20">
        <f>SUM(D62-F62)</f>
        <v>4099.799999999999</v>
      </c>
      <c r="H62" s="35">
        <f t="shared" si="6"/>
        <v>127.05745700294347</v>
      </c>
    </row>
    <row r="63" spans="1:8" ht="14.25" customHeight="1">
      <c r="A63" s="31" t="s">
        <v>20</v>
      </c>
      <c r="B63" s="4" t="s">
        <v>21</v>
      </c>
      <c r="C63" s="20">
        <v>1111.7</v>
      </c>
      <c r="D63" s="20">
        <v>901.7</v>
      </c>
      <c r="E63" s="20">
        <f t="shared" si="7"/>
        <v>81.11001169380229</v>
      </c>
      <c r="F63" s="20">
        <v>620.4</v>
      </c>
      <c r="G63" s="20">
        <f>SUM(D63-F63)</f>
        <v>281.30000000000007</v>
      </c>
      <c r="H63" s="35">
        <f t="shared" si="6"/>
        <v>145.3417150225661</v>
      </c>
    </row>
    <row r="64" spans="1:8" ht="12.75">
      <c r="A64" s="32" t="s">
        <v>22</v>
      </c>
      <c r="B64" s="8" t="s">
        <v>23</v>
      </c>
      <c r="C64" s="22">
        <f>SUM(C65:C67)</f>
        <v>9940.6</v>
      </c>
      <c r="D64" s="22">
        <f>SUM(D65:D67)</f>
        <v>9814.9</v>
      </c>
      <c r="E64" s="22">
        <f>D64/C64*100</f>
        <v>98.73548880349274</v>
      </c>
      <c r="F64" s="22">
        <f>SUM(F65:F67)</f>
        <v>9770.1</v>
      </c>
      <c r="G64" s="22">
        <f>SUM(G65:G67)</f>
        <v>44.79999999999853</v>
      </c>
      <c r="H64" s="22">
        <f t="shared" si="6"/>
        <v>100.45854187776993</v>
      </c>
    </row>
    <row r="65" spans="1:8" ht="12.75">
      <c r="A65" s="31" t="s">
        <v>65</v>
      </c>
      <c r="B65" s="9" t="s">
        <v>64</v>
      </c>
      <c r="C65" s="20">
        <v>146</v>
      </c>
      <c r="D65" s="20">
        <v>137.1</v>
      </c>
      <c r="E65" s="20">
        <f t="shared" si="7"/>
        <v>93.9041095890411</v>
      </c>
      <c r="F65" s="20">
        <v>112.4</v>
      </c>
      <c r="G65" s="20">
        <f>SUM(D65-F65)</f>
        <v>24.69999999999999</v>
      </c>
      <c r="H65" s="35">
        <f t="shared" si="6"/>
        <v>121.97508896797152</v>
      </c>
    </row>
    <row r="66" spans="1:8" ht="12.75">
      <c r="A66" s="31" t="s">
        <v>24</v>
      </c>
      <c r="B66" s="4" t="s">
        <v>25</v>
      </c>
      <c r="C66" s="20">
        <v>200</v>
      </c>
      <c r="D66" s="20">
        <v>200</v>
      </c>
      <c r="E66" s="20">
        <f t="shared" si="7"/>
        <v>100</v>
      </c>
      <c r="F66" s="20">
        <v>274</v>
      </c>
      <c r="G66" s="20">
        <f>SUM(D66-F66)</f>
        <v>-74</v>
      </c>
      <c r="H66" s="35">
        <f t="shared" si="6"/>
        <v>72.99270072992701</v>
      </c>
    </row>
    <row r="67" spans="1:8" ht="25.5">
      <c r="A67" s="31" t="s">
        <v>79</v>
      </c>
      <c r="B67" s="9" t="s">
        <v>69</v>
      </c>
      <c r="C67" s="20">
        <v>9594.6</v>
      </c>
      <c r="D67" s="20">
        <v>9477.8</v>
      </c>
      <c r="E67" s="20">
        <f t="shared" si="7"/>
        <v>98.78264857315571</v>
      </c>
      <c r="F67" s="20">
        <v>9383.7</v>
      </c>
      <c r="G67" s="20">
        <f>SUM(D67-F67)</f>
        <v>94.09999999999854</v>
      </c>
      <c r="H67" s="35">
        <f t="shared" si="6"/>
        <v>101.00280273239765</v>
      </c>
    </row>
    <row r="68" spans="1:8" ht="12.75">
      <c r="A68" s="32" t="s">
        <v>70</v>
      </c>
      <c r="B68" s="10" t="s">
        <v>71</v>
      </c>
      <c r="C68" s="22">
        <f>SUM(C69:C69)</f>
        <v>142.8</v>
      </c>
      <c r="D68" s="22">
        <f>SUM(D69:D69)</f>
        <v>107.3</v>
      </c>
      <c r="E68" s="22">
        <f>D68/C68*100</f>
        <v>75.14005602240896</v>
      </c>
      <c r="F68" s="22">
        <f>SUM(F69:F69)</f>
        <v>163.5</v>
      </c>
      <c r="G68" s="22">
        <f>SUM(G69:G69)</f>
        <v>-56.2</v>
      </c>
      <c r="H68" s="22">
        <f t="shared" si="6"/>
        <v>65.62691131498471</v>
      </c>
    </row>
    <row r="69" spans="1:8" ht="12.75">
      <c r="A69" s="31" t="s">
        <v>73</v>
      </c>
      <c r="B69" s="9" t="s">
        <v>72</v>
      </c>
      <c r="C69" s="20">
        <v>142.8</v>
      </c>
      <c r="D69" s="20">
        <v>107.3</v>
      </c>
      <c r="E69" s="20">
        <f>D69/C69*100</f>
        <v>75.14005602240896</v>
      </c>
      <c r="F69" s="20">
        <v>163.5</v>
      </c>
      <c r="G69" s="20">
        <f>SUM(D69-F69)</f>
        <v>-56.2</v>
      </c>
      <c r="H69" s="35">
        <f t="shared" si="6"/>
        <v>65.62691131498471</v>
      </c>
    </row>
    <row r="70" spans="1:8" ht="12.75">
      <c r="A70" s="32" t="s">
        <v>26</v>
      </c>
      <c r="B70" s="8" t="s">
        <v>27</v>
      </c>
      <c r="C70" s="22">
        <f>SUM(C71:C75)</f>
        <v>497807.9</v>
      </c>
      <c r="D70" s="22">
        <f>SUM(D71:D75)</f>
        <v>496590.5</v>
      </c>
      <c r="E70" s="22">
        <f t="shared" si="7"/>
        <v>99.75544783439555</v>
      </c>
      <c r="F70" s="22">
        <f>SUM(F71:F75)</f>
        <v>521449.1</v>
      </c>
      <c r="G70" s="22">
        <f>SUM(G71:G75)</f>
        <v>-24858.600000000028</v>
      </c>
      <c r="H70" s="22">
        <f t="shared" si="6"/>
        <v>95.23278494487766</v>
      </c>
    </row>
    <row r="71" spans="1:8" ht="12.75">
      <c r="A71" s="31" t="s">
        <v>28</v>
      </c>
      <c r="B71" s="4" t="s">
        <v>29</v>
      </c>
      <c r="C71" s="20">
        <v>157119.7</v>
      </c>
      <c r="D71" s="20">
        <v>157118.9</v>
      </c>
      <c r="E71" s="20">
        <f t="shared" si="7"/>
        <v>99.99949083405836</v>
      </c>
      <c r="F71" s="20">
        <v>147723.6</v>
      </c>
      <c r="G71" s="20">
        <f>SUM(D71-F71)</f>
        <v>9395.299999999988</v>
      </c>
      <c r="H71" s="35">
        <f t="shared" si="6"/>
        <v>106.36005350533023</v>
      </c>
    </row>
    <row r="72" spans="1:8" ht="12.75">
      <c r="A72" s="31" t="s">
        <v>30</v>
      </c>
      <c r="B72" s="4" t="s">
        <v>31</v>
      </c>
      <c r="C72" s="20">
        <v>293576.3</v>
      </c>
      <c r="D72" s="20">
        <v>292452.2</v>
      </c>
      <c r="E72" s="20">
        <f t="shared" si="7"/>
        <v>99.61710124420807</v>
      </c>
      <c r="F72" s="20">
        <v>294604.9</v>
      </c>
      <c r="G72" s="20">
        <f>SUM(D72-F72)</f>
        <v>-2152.7000000000116</v>
      </c>
      <c r="H72" s="35">
        <f t="shared" si="6"/>
        <v>99.2692925338309</v>
      </c>
    </row>
    <row r="73" spans="1:8" ht="25.5" customHeight="1">
      <c r="A73" s="31" t="s">
        <v>120</v>
      </c>
      <c r="B73" s="9" t="s">
        <v>121</v>
      </c>
      <c r="C73" s="20">
        <v>32386.3</v>
      </c>
      <c r="D73" s="20">
        <v>32386.3</v>
      </c>
      <c r="E73" s="20">
        <f t="shared" si="7"/>
        <v>100</v>
      </c>
      <c r="F73" s="20">
        <v>64196.3</v>
      </c>
      <c r="G73" s="20">
        <f>SUM(D73-F73)</f>
        <v>-31810.000000000004</v>
      </c>
      <c r="H73" s="35">
        <f t="shared" si="6"/>
        <v>50.44885764444368</v>
      </c>
    </row>
    <row r="74" spans="1:8" ht="12.75">
      <c r="A74" s="36" t="s">
        <v>122</v>
      </c>
      <c r="B74" s="9" t="s">
        <v>32</v>
      </c>
      <c r="C74" s="20">
        <v>1062.2</v>
      </c>
      <c r="D74" s="20">
        <v>1062.2</v>
      </c>
      <c r="E74" s="20">
        <f t="shared" si="7"/>
        <v>100</v>
      </c>
      <c r="F74" s="20">
        <v>1256.1</v>
      </c>
      <c r="G74" s="20">
        <f>SUM(D74-F74)</f>
        <v>-193.89999999999986</v>
      </c>
      <c r="H74" s="35">
        <f t="shared" si="6"/>
        <v>84.56333094498846</v>
      </c>
    </row>
    <row r="75" spans="1:8" ht="12.75">
      <c r="A75" s="31" t="s">
        <v>33</v>
      </c>
      <c r="B75" s="9" t="s">
        <v>34</v>
      </c>
      <c r="C75" s="20">
        <v>13663.4</v>
      </c>
      <c r="D75" s="20">
        <v>13570.9</v>
      </c>
      <c r="E75" s="20">
        <f t="shared" si="7"/>
        <v>99.32300891432587</v>
      </c>
      <c r="F75" s="20">
        <v>13668.2</v>
      </c>
      <c r="G75" s="20">
        <f>SUM(D75-F75)</f>
        <v>-97.30000000000109</v>
      </c>
      <c r="H75" s="35">
        <f t="shared" si="6"/>
        <v>99.28812864898083</v>
      </c>
    </row>
    <row r="76" spans="1:8" ht="12.75">
      <c r="A76" s="32" t="s">
        <v>54</v>
      </c>
      <c r="B76" s="8" t="s">
        <v>35</v>
      </c>
      <c r="C76" s="22">
        <f>SUM(C77:C78)</f>
        <v>66070.3</v>
      </c>
      <c r="D76" s="22">
        <f>SUM(D77:D78)</f>
        <v>66059.3</v>
      </c>
      <c r="E76" s="22">
        <v>99.9</v>
      </c>
      <c r="F76" s="22">
        <f>SUM(F77:F78)</f>
        <v>60244.2</v>
      </c>
      <c r="G76" s="22">
        <f>SUM(G77:G78)</f>
        <v>5815.1</v>
      </c>
      <c r="H76" s="22">
        <f t="shared" si="6"/>
        <v>109.65254746515018</v>
      </c>
    </row>
    <row r="77" spans="1:8" ht="12.75">
      <c r="A77" s="31" t="s">
        <v>36</v>
      </c>
      <c r="B77" s="4" t="s">
        <v>37</v>
      </c>
      <c r="C77" s="20">
        <v>52655</v>
      </c>
      <c r="D77" s="20">
        <v>52654.4</v>
      </c>
      <c r="E77" s="20">
        <f t="shared" si="7"/>
        <v>99.99886050707435</v>
      </c>
      <c r="F77" s="20">
        <v>44953.9</v>
      </c>
      <c r="G77" s="20">
        <f>SUM(D77-F77)</f>
        <v>7700.5</v>
      </c>
      <c r="H77" s="35">
        <f t="shared" si="6"/>
        <v>117.12977072067162</v>
      </c>
    </row>
    <row r="78" spans="1:8" ht="29.25" customHeight="1">
      <c r="A78" s="31" t="s">
        <v>55</v>
      </c>
      <c r="B78" s="4" t="s">
        <v>38</v>
      </c>
      <c r="C78" s="20">
        <v>13415.3</v>
      </c>
      <c r="D78" s="20">
        <v>13404.9</v>
      </c>
      <c r="E78" s="20">
        <f t="shared" si="7"/>
        <v>99.92247657525363</v>
      </c>
      <c r="F78" s="20">
        <v>15290.3</v>
      </c>
      <c r="G78" s="20">
        <f>SUM(D78-F78)</f>
        <v>-1885.3999999999996</v>
      </c>
      <c r="H78" s="35">
        <f t="shared" si="6"/>
        <v>87.66930668463012</v>
      </c>
    </row>
    <row r="79" spans="1:8" ht="12.75">
      <c r="A79" s="32" t="s">
        <v>39</v>
      </c>
      <c r="B79" s="8" t="s">
        <v>40</v>
      </c>
      <c r="C79" s="22">
        <f>SUM(C80:C83)</f>
        <v>38867.2</v>
      </c>
      <c r="D79" s="22">
        <f>SUM(D80:D83)</f>
        <v>38631.6</v>
      </c>
      <c r="E79" s="22">
        <f t="shared" si="7"/>
        <v>99.39383336077722</v>
      </c>
      <c r="F79" s="22">
        <f>SUM(F80:F83)</f>
        <v>46741.6</v>
      </c>
      <c r="G79" s="22">
        <f>SUM(G80:G83)</f>
        <v>-8109.999999999998</v>
      </c>
      <c r="H79" s="22">
        <f t="shared" si="6"/>
        <v>82.64928885617951</v>
      </c>
    </row>
    <row r="80" spans="1:8" ht="12.75">
      <c r="A80" s="31" t="s">
        <v>41</v>
      </c>
      <c r="B80" s="9">
        <v>1001</v>
      </c>
      <c r="C80" s="20">
        <v>5013</v>
      </c>
      <c r="D80" s="20">
        <v>4992.7</v>
      </c>
      <c r="E80" s="20">
        <f t="shared" si="7"/>
        <v>99.59505286255734</v>
      </c>
      <c r="F80" s="20">
        <v>4823.5</v>
      </c>
      <c r="G80" s="20">
        <f>SUM(D80-F80)</f>
        <v>169.19999999999982</v>
      </c>
      <c r="H80" s="35">
        <f t="shared" si="6"/>
        <v>103.50782626723334</v>
      </c>
    </row>
    <row r="81" spans="1:8" ht="12.75">
      <c r="A81" s="31" t="s">
        <v>42</v>
      </c>
      <c r="B81" s="9" t="s">
        <v>43</v>
      </c>
      <c r="C81" s="20">
        <v>4430</v>
      </c>
      <c r="D81" s="20">
        <v>4375.9</v>
      </c>
      <c r="E81" s="20">
        <f t="shared" si="7"/>
        <v>98.7787810383747</v>
      </c>
      <c r="F81" s="20">
        <v>7827.4</v>
      </c>
      <c r="G81" s="20">
        <f>SUM(D81-F81)</f>
        <v>-3451.5</v>
      </c>
      <c r="H81" s="35">
        <f t="shared" si="6"/>
        <v>55.90489817819454</v>
      </c>
    </row>
    <row r="82" spans="1:8" ht="15.75" customHeight="1">
      <c r="A82" s="31" t="s">
        <v>44</v>
      </c>
      <c r="B82" s="9">
        <v>1004</v>
      </c>
      <c r="C82" s="20">
        <v>25132.1</v>
      </c>
      <c r="D82" s="20">
        <v>24970.9</v>
      </c>
      <c r="E82" s="20">
        <f t="shared" si="7"/>
        <v>99.35858921459013</v>
      </c>
      <c r="F82" s="20">
        <v>29807</v>
      </c>
      <c r="G82" s="20">
        <f>SUM(D82-F82)</f>
        <v>-4836.0999999999985</v>
      </c>
      <c r="H82" s="35">
        <f t="shared" si="6"/>
        <v>83.77528768410104</v>
      </c>
    </row>
    <row r="83" spans="1:8" ht="14.25" customHeight="1">
      <c r="A83" s="31" t="s">
        <v>45</v>
      </c>
      <c r="B83" s="9">
        <v>1006</v>
      </c>
      <c r="C83" s="20">
        <v>4292.1</v>
      </c>
      <c r="D83" s="20">
        <v>4292.1</v>
      </c>
      <c r="E83" s="20">
        <f t="shared" si="7"/>
        <v>100</v>
      </c>
      <c r="F83" s="20">
        <v>4283.7</v>
      </c>
      <c r="G83" s="20">
        <f>SUM(D83-F83)</f>
        <v>8.400000000000546</v>
      </c>
      <c r="H83" s="35">
        <f t="shared" si="6"/>
        <v>100.19609216331678</v>
      </c>
    </row>
    <row r="84" spans="1:8" ht="12.75">
      <c r="A84" s="32" t="s">
        <v>56</v>
      </c>
      <c r="B84" s="8" t="s">
        <v>46</v>
      </c>
      <c r="C84" s="22">
        <f>SUM(C85:C86)</f>
        <v>50771.1</v>
      </c>
      <c r="D84" s="22">
        <f>SUM(D85:D86)</f>
        <v>50479.8</v>
      </c>
      <c r="E84" s="22">
        <f t="shared" si="7"/>
        <v>99.4262483972181</v>
      </c>
      <c r="F84" s="22">
        <f>SUM(F85:F86)</f>
        <v>14105.2</v>
      </c>
      <c r="G84" s="22">
        <f>SUM(G85:G86)</f>
        <v>36374.600000000006</v>
      </c>
      <c r="H84" s="22">
        <f t="shared" si="6"/>
        <v>357.88078155573834</v>
      </c>
    </row>
    <row r="85" spans="1:8" ht="12.75">
      <c r="A85" s="31" t="s">
        <v>57</v>
      </c>
      <c r="B85" s="4" t="s">
        <v>47</v>
      </c>
      <c r="C85" s="20">
        <v>49316.7</v>
      </c>
      <c r="D85" s="20">
        <v>49031.9</v>
      </c>
      <c r="E85" s="20">
        <f t="shared" si="7"/>
        <v>99.42250799424941</v>
      </c>
      <c r="F85" s="20">
        <v>12671.6</v>
      </c>
      <c r="G85" s="20">
        <f>SUM(D85-F85)</f>
        <v>36360.3</v>
      </c>
      <c r="H85" s="35">
        <f t="shared" si="6"/>
        <v>386.94324315792795</v>
      </c>
    </row>
    <row r="86" spans="1:8" ht="12.75">
      <c r="A86" s="31" t="s">
        <v>66</v>
      </c>
      <c r="B86" s="9">
        <v>1105</v>
      </c>
      <c r="C86" s="20">
        <v>1454.4</v>
      </c>
      <c r="D86" s="20">
        <v>1447.9</v>
      </c>
      <c r="E86" s="20">
        <f t="shared" si="7"/>
        <v>99.5530803080308</v>
      </c>
      <c r="F86" s="20">
        <v>1433.6</v>
      </c>
      <c r="G86" s="20">
        <f>SUM(D86-F86)</f>
        <v>14.300000000000182</v>
      </c>
      <c r="H86" s="35">
        <f t="shared" si="6"/>
        <v>100.99748883928572</v>
      </c>
    </row>
    <row r="87" spans="1:8" ht="25.5">
      <c r="A87" s="32" t="s">
        <v>50</v>
      </c>
      <c r="B87" s="8" t="s">
        <v>58</v>
      </c>
      <c r="C87" s="22">
        <f>SUM(C88:C88)</f>
        <v>5000</v>
      </c>
      <c r="D87" s="22">
        <f>SUM(D88:D88)</f>
        <v>3532.3</v>
      </c>
      <c r="E87" s="22">
        <f t="shared" si="7"/>
        <v>70.64600000000002</v>
      </c>
      <c r="F87" s="22">
        <f>SUM(F88:F88)</f>
        <v>2162</v>
      </c>
      <c r="G87" s="22">
        <f>SUM(G88:G88)</f>
        <v>1370.3000000000002</v>
      </c>
      <c r="H87" s="22">
        <f t="shared" si="6"/>
        <v>163.38112858464388</v>
      </c>
    </row>
    <row r="88" spans="1:8" ht="25.5">
      <c r="A88" s="31" t="s">
        <v>114</v>
      </c>
      <c r="B88" s="4" t="s">
        <v>59</v>
      </c>
      <c r="C88" s="20">
        <v>5000</v>
      </c>
      <c r="D88" s="20">
        <v>3532.3</v>
      </c>
      <c r="E88" s="20">
        <f t="shared" si="7"/>
        <v>70.64600000000002</v>
      </c>
      <c r="F88" s="20">
        <v>2162</v>
      </c>
      <c r="G88" s="20">
        <f>SUM(D88-F88)</f>
        <v>1370.3000000000002</v>
      </c>
      <c r="H88" s="35">
        <f t="shared" si="6"/>
        <v>163.38112858464388</v>
      </c>
    </row>
    <row r="89" spans="1:8" ht="38.25">
      <c r="A89" s="32" t="s">
        <v>78</v>
      </c>
      <c r="B89" s="8" t="s">
        <v>60</v>
      </c>
      <c r="C89" s="22">
        <f>SUM(C90:C90)</f>
        <v>30928.1</v>
      </c>
      <c r="D89" s="22">
        <f>SUM(D90:D90)</f>
        <v>30928.1</v>
      </c>
      <c r="E89" s="22">
        <f t="shared" si="7"/>
        <v>100</v>
      </c>
      <c r="F89" s="22">
        <f>F90+F91</f>
        <v>34142.3</v>
      </c>
      <c r="G89" s="22">
        <f>G90+G91</f>
        <v>-3214.2000000000007</v>
      </c>
      <c r="H89" s="22">
        <f t="shared" si="6"/>
        <v>90.58587148493217</v>
      </c>
    </row>
    <row r="90" spans="1:8" ht="38.25">
      <c r="A90" s="31" t="s">
        <v>61</v>
      </c>
      <c r="B90" s="4" t="s">
        <v>62</v>
      </c>
      <c r="C90" s="20">
        <v>30928.1</v>
      </c>
      <c r="D90" s="20">
        <v>30928.1</v>
      </c>
      <c r="E90" s="20">
        <f t="shared" si="7"/>
        <v>100</v>
      </c>
      <c r="F90" s="20">
        <v>30339.3</v>
      </c>
      <c r="G90" s="20">
        <f>SUM(D90-F90)</f>
        <v>588.7999999999993</v>
      </c>
      <c r="H90" s="35">
        <f t="shared" si="6"/>
        <v>101.94071715563642</v>
      </c>
    </row>
    <row r="91" spans="1:8" ht="25.5">
      <c r="A91" s="31" t="s">
        <v>131</v>
      </c>
      <c r="B91" s="9">
        <v>1403</v>
      </c>
      <c r="C91" s="20">
        <v>0</v>
      </c>
      <c r="D91" s="20">
        <v>0</v>
      </c>
      <c r="E91" s="20">
        <v>0</v>
      </c>
      <c r="F91" s="20">
        <v>3803</v>
      </c>
      <c r="G91" s="20">
        <f>SUM(D91-F91)</f>
        <v>-3803</v>
      </c>
      <c r="H91" s="35" t="s">
        <v>125</v>
      </c>
    </row>
    <row r="92" spans="1:8" ht="12.75">
      <c r="A92" s="37" t="s">
        <v>48</v>
      </c>
      <c r="B92" s="38"/>
      <c r="C92" s="39">
        <f>SUM(C46+C55+C57+C59+C64+C68+C70+C76+C79+C84+C87+C89)</f>
        <v>787108.4</v>
      </c>
      <c r="D92" s="39">
        <f>SUM(D46+D55+D57+D59+D64+D68+D70+D76+D79+D84+D87+D89)</f>
        <v>782050.5000000001</v>
      </c>
      <c r="E92" s="39">
        <f t="shared" si="7"/>
        <v>99.3574074422278</v>
      </c>
      <c r="F92" s="39">
        <f>SUM(F46+F55+F57+F59+F64+F68+F70+F76+F79+F84+F87+F89)</f>
        <v>770681.1</v>
      </c>
      <c r="G92" s="39">
        <f>SUM(G46+G55+G57+G59+G64+G68+G70+G76+G79+G84+G87+G89)</f>
        <v>11369.39999999998</v>
      </c>
      <c r="H92" s="39">
        <f t="shared" si="6"/>
        <v>101.47524053723389</v>
      </c>
    </row>
    <row r="93" spans="1:8" ht="25.5">
      <c r="A93" s="41" t="s">
        <v>63</v>
      </c>
      <c r="B93" s="24"/>
      <c r="C93" s="40">
        <v>-29700</v>
      </c>
      <c r="D93" s="40">
        <f>D44-D92</f>
        <v>-19545.20000000007</v>
      </c>
      <c r="E93" s="12"/>
      <c r="F93" s="40">
        <v>-15747.4</v>
      </c>
      <c r="G93" s="12"/>
      <c r="H93" s="12"/>
    </row>
    <row r="94" spans="1:8" ht="12.75">
      <c r="A94" s="2"/>
      <c r="B94" s="5"/>
      <c r="C94" s="13"/>
      <c r="D94" s="13"/>
      <c r="E94" s="14"/>
      <c r="F94" s="13"/>
      <c r="G94" s="15"/>
      <c r="H94" s="14"/>
    </row>
    <row r="95" spans="1:8" ht="26.25" customHeight="1">
      <c r="A95" s="2"/>
      <c r="B95" s="5"/>
      <c r="C95" s="66"/>
      <c r="D95" s="66"/>
      <c r="E95" s="66"/>
      <c r="F95" s="66"/>
      <c r="G95" s="66"/>
      <c r="H95" s="66"/>
    </row>
    <row r="96" spans="1:8" ht="12.75">
      <c r="A96" s="3"/>
      <c r="B96" s="6"/>
      <c r="C96" s="3"/>
      <c r="D96" s="3"/>
      <c r="E96" s="3"/>
      <c r="F96" s="3"/>
      <c r="G96" s="3"/>
      <c r="H96" s="3"/>
    </row>
  </sheetData>
  <sheetProtection/>
  <mergeCells count="2">
    <mergeCell ref="A1:H1"/>
    <mergeCell ref="C95:H95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6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Елисеенкова ТВ</cp:lastModifiedBy>
  <cp:lastPrinted>2020-01-24T10:15:28Z</cp:lastPrinted>
  <dcterms:created xsi:type="dcterms:W3CDTF">2009-04-28T07:05:16Z</dcterms:created>
  <dcterms:modified xsi:type="dcterms:W3CDTF">2020-02-13T08:48:18Z</dcterms:modified>
  <cp:category/>
  <cp:version/>
  <cp:contentType/>
  <cp:contentStatus/>
</cp:coreProperties>
</file>