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'Лист1'!$A$1:$H$92</definedName>
  </definedNames>
  <calcPr fullCalcOnLoad="1"/>
</workbook>
</file>

<file path=xl/sharedStrings.xml><?xml version="1.0" encoding="utf-8"?>
<sst xmlns="http://schemas.openxmlformats.org/spreadsheetml/2006/main" count="162" uniqueCount="140">
  <si>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</si>
  <si>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</si>
  <si>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</si>
  <si>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</si>
  <si>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</si>
  <si>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</si>
  <si>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</si>
  <si>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</si>
  <si>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</si>
  <si>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</si>
  <si>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</si>
  <si>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</si>
  <si>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</si>
  <si>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</si>
  <si>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</si>
  <si>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</si>
  <si>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</si>
  <si>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</si>
  <si>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</si>
  <si>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</si>
  <si>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</si>
  <si>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</si>
  <si>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</si>
  <si>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</si>
  <si>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</si>
  <si>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</si>
  <si>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</si>
  <si>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</si>
  <si>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</si>
  <si>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</si>
  <si>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</si>
  <si>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</si>
  <si>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</si>
  <si>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</si>
  <si>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</si>
  <si>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</si>
  <si>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</si>
  <si>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</si>
  <si>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</si>
  <si>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</si>
  <si>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</si>
  <si>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</si>
  <si>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</si>
  <si>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</si>
  <si>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</si>
  <si>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</si>
  <si>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</si>
  <si>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</si>
  <si>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</si>
  <si>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</si>
  <si>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Обслуживание государственного и муниципального долга</t>
  </si>
  <si>
    <t>0409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</si>
  <si>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</si>
  <si>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</si>
  <si>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</si>
  <si>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</si>
  <si>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</si>
  <si>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</si>
  <si>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</si>
  <si>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</si>
  <si>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</si>
  <si>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</si>
  <si>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</si>
  <si>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</si>
  <si>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</si>
  <si>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</si>
  <si>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</si>
  <si>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Судебная система</t>
  </si>
  <si>
    <t>0105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</si>
  <si>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</si>
  <si>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</si>
  <si>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</si>
  <si>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</si>
  <si>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</si>
  <si>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</si>
  <si>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</si>
  <si>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</si>
  <si>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</si>
  <si>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Межбюджетные трансферты общего характера бюджетам бюджетной системы Российской Федерации</t>
  </si>
  <si>
    <t>Другие вопросы в области жилищно-коммунального хозяйства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</si>
  <si>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</si>
  <si>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</si>
  <si>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</si>
  <si>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</si>
  <si>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</si>
  <si>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</si>
  <si>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</si>
  <si>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</si>
  <si>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</si>
  <si>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</si>
  <si>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</si>
  <si>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</si>
  <si>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</si>
  <si>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</si>
  <si>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</si>
  <si>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</si>
  <si>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</si>
  <si>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</si>
  <si>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</si>
  <si>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</si>
  <si>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</si>
  <si>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</si>
  <si>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</si>
  <si>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</si>
  <si>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</si>
  <si>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</si>
  <si>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земельных участков находящихся в собственности муниципальных районов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</si>
  <si>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</si>
  <si>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</si>
  <si>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</si>
  <si>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</si>
  <si>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 xml:space="preserve">Дотация </t>
  </si>
  <si>
    <t>Субсидии</t>
  </si>
  <si>
    <t>Субвенции</t>
  </si>
  <si>
    <t>Иные межбюджетные трансферты</t>
  </si>
  <si>
    <t>ВСЕГО ДОХОДОВ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</si>
  <si>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</si>
  <si>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</si>
  <si>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 Функционирование высшего должностного лица субъекта Российской Федерации и муниципального образования</t>
  </si>
  <si>
    <t>0102</t>
  </si>
  <si>
    <t>Сельское хозяйство и рыболовство</t>
  </si>
  <si>
    <t>0405</t>
  </si>
  <si>
    <t xml:space="preserve">Дополнительное образование детей
</t>
  </si>
  <si>
    <t>0703</t>
  </si>
  <si>
    <t>Молодежная политика</t>
  </si>
  <si>
    <t>Прочие доходы от компенсации затрат  бюджетов муниципальных районов</t>
  </si>
  <si>
    <t>ДОХОДЫ ОТ ОКАЗАНИЯ ПЛАТНЫХ УСЛУГ (РАБОТ) И КОМПЕНСАЦИИ ЗАТРАТ ГОСУДАРСТВА</t>
  </si>
  <si>
    <t>-</t>
  </si>
  <si>
    <t>Гос. пошлина  за выдачу  разрешения на установку рекламной конструкции</t>
  </si>
  <si>
    <t>Доходы от продажи  земельных участков, государственная собственность на  которые не разграничена</t>
  </si>
  <si>
    <t>ДОХОДЫ ОТ ВОЗВРАТА ОСТАТКОВ СУБСИДИЙ ПРОШЛЫХ ЛЕТ</t>
  </si>
  <si>
    <t>ВОЗВРАТ ОСТАТКОВ СУБСИДИЙ, СУБВЕНЦИЙ, ИНЫХ МЕЖБЮДЖЕТНЫХ ТРАНСФЕРТОВ</t>
  </si>
  <si>
    <t>Уточненный план на  2019 год</t>
  </si>
  <si>
    <t>Процент роста исполнения 2019 к 2018 году</t>
  </si>
  <si>
    <t>Отчет об исполнении бюджета муниципального образования "Гагаринский район" Смоленской области                                                            за  1 полугодие 2019 года</t>
  </si>
  <si>
    <t>Исполнено за 1 полугодие 2019 года</t>
  </si>
  <si>
    <t>% исполнения за 1 полугодие 2019 года</t>
  </si>
  <si>
    <t>Исполнено за 1 полугодие 2018 года</t>
  </si>
  <si>
    <t>Прочие межбюджетные трансферты общего характера</t>
  </si>
  <si>
    <t>отклонение  1 полугодие (факт 2019-2018)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</si>
</sst>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#,##0.0000"/>
    <numFmt numFmtId="182" formatCode="#,##0.00000"/>
    <numFmt numFmtId="183" formatCode="#,##0.000000"/>
  </numFmts>
  <fonts count="5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178" fontId="3" fillId="0" borderId="11" xfId="0" applyNumberFormat="1" applyFont="1" applyBorder="1" applyAlignment="1">
      <alignment horizontal="center" vertical="top" wrapText="1"/>
    </xf>
    <xf numFmtId="178" fontId="1" fillId="0" borderId="0" xfId="0" applyNumberFormat="1" applyFont="1" applyAlignment="1">
      <alignment/>
    </xf>
    <xf numFmtId="178" fontId="3" fillId="0" borderId="11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8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78" fontId="1" fillId="32" borderId="0" xfId="0" applyNumberFormat="1" applyFont="1" applyFill="1" applyAlignment="1">
      <alignment/>
    </xf>
    <xf numFmtId="178" fontId="3" fillId="33" borderId="12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178" fontId="1" fillId="33" borderId="0" xfId="0" applyNumberFormat="1" applyFont="1" applyFill="1" applyAlignment="1">
      <alignment/>
    </xf>
    <xf numFmtId="3" fontId="5" fillId="33" borderId="12" xfId="0" applyNumberFormat="1" applyFont="1" applyFill="1" applyBorder="1" applyAlignment="1">
      <alignment horizontal="center" vertical="center" wrapText="1"/>
    </xf>
    <xf numFmtId="178" fontId="3" fillId="32" borderId="12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vertical="center" wrapText="1"/>
    </xf>
    <xf numFmtId="3" fontId="2" fillId="34" borderId="12" xfId="0" applyNumberFormat="1" applyFont="1" applyFill="1" applyBorder="1" applyAlignment="1">
      <alignment horizontal="center" vertical="center" wrapText="1"/>
    </xf>
    <xf numFmtId="178" fontId="1" fillId="34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top" wrapText="1"/>
    </xf>
    <xf numFmtId="178" fontId="47" fillId="34" borderId="12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178" fontId="5" fillId="32" borderId="12" xfId="0" applyNumberFormat="1" applyFont="1" applyFill="1" applyBorder="1" applyAlignment="1">
      <alignment horizontal="center" vertical="center" wrapText="1"/>
    </xf>
    <xf numFmtId="178" fontId="1" fillId="34" borderId="12" xfId="0" applyNumberFormat="1" applyFont="1" applyFill="1" applyBorder="1" applyAlignment="1">
      <alignment horizontal="center" vertical="center" wrapText="1"/>
    </xf>
    <xf numFmtId="178" fontId="2" fillId="35" borderId="12" xfId="0" applyNumberFormat="1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78" fontId="1" fillId="35" borderId="12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vertical="top" wrapText="1"/>
    </xf>
    <xf numFmtId="178" fontId="47" fillId="0" borderId="0" xfId="0" applyNumberFormat="1" applyFont="1" applyAlignment="1">
      <alignment horizontal="right" vertical="top" wrapText="1"/>
    </xf>
    <xf numFmtId="178" fontId="49" fillId="0" borderId="0" xfId="0" applyNumberFormat="1" applyFont="1" applyBorder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/>
    </xf>
    <xf numFmtId="178" fontId="3" fillId="6" borderId="12" xfId="0" applyNumberFormat="1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horizontal="center" vertical="center" wrapText="1"/>
    </xf>
    <xf numFmtId="178" fontId="5" fillId="8" borderId="13" xfId="0" applyNumberFormat="1" applyFont="1" applyFill="1" applyBorder="1" applyAlignment="1">
      <alignment horizontal="center" vertical="top" wrapText="1"/>
    </xf>
    <xf numFmtId="3" fontId="1" fillId="8" borderId="13" xfId="0" applyNumberFormat="1" applyFont="1" applyFill="1" applyBorder="1" applyAlignment="1">
      <alignment vertical="top"/>
    </xf>
    <xf numFmtId="178" fontId="1" fillId="8" borderId="13" xfId="0" applyNumberFormat="1" applyFont="1" applyFill="1" applyBorder="1" applyAlignment="1">
      <alignment vertical="top"/>
    </xf>
    <xf numFmtId="178" fontId="2" fillId="8" borderId="12" xfId="0" applyNumberFormat="1" applyFont="1" applyFill="1" applyBorder="1" applyAlignment="1">
      <alignment horizontal="center" vertical="top" wrapText="1"/>
    </xf>
    <xf numFmtId="178" fontId="5" fillId="6" borderId="12" xfId="0" applyNumberFormat="1" applyFont="1" applyFill="1" applyBorder="1" applyAlignment="1">
      <alignment horizontal="center" vertical="center" wrapText="1"/>
    </xf>
    <xf numFmtId="178" fontId="5" fillId="35" borderId="12" xfId="0" applyNumberFormat="1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center" vertical="top" wrapText="1"/>
    </xf>
    <xf numFmtId="3" fontId="6" fillId="0" borderId="12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178" fontId="3" fillId="36" borderId="12" xfId="0" applyNumberFormat="1" applyFont="1" applyFill="1" applyBorder="1" applyAlignment="1">
      <alignment horizontal="center" vertical="top" wrapText="1"/>
    </xf>
    <xf numFmtId="178" fontId="3" fillId="36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12" xfId="0" applyNumberFormat="1" applyFont="1" applyFill="1" applyBorder="1" applyAlignment="1">
      <alignment horizontal="center" vertical="top" wrapText="1"/>
    </xf>
    <xf numFmtId="3" fontId="7" fillId="37" borderId="12" xfId="0" applyNumberFormat="1" applyFont="1" applyFill="1" applyBorder="1" applyAlignment="1">
      <alignment horizontal="center" vertical="center" wrapText="1"/>
    </xf>
    <xf numFmtId="178" fontId="7" fillId="37" borderId="12" xfId="0" applyNumberFormat="1" applyFont="1" applyFill="1" applyBorder="1" applyAlignment="1">
      <alignment horizontal="center" vertical="center" wrapText="1"/>
    </xf>
    <xf numFmtId="178" fontId="5" fillId="36" borderId="12" xfId="0" applyNumberFormat="1" applyFont="1" applyFill="1" applyBorder="1" applyAlignment="1">
      <alignment horizontal="left" vertical="center" wrapText="1"/>
    </xf>
    <xf numFmtId="3" fontId="3" fillId="36" borderId="12" xfId="0" applyNumberFormat="1" applyFont="1" applyFill="1" applyBorder="1" applyAlignment="1">
      <alignment horizontal="center" vertical="center" wrapText="1"/>
    </xf>
    <xf numFmtId="178" fontId="8" fillId="0" borderId="12" xfId="0" applyNumberFormat="1" applyFont="1" applyFill="1" applyBorder="1" applyAlignment="1">
      <alignment horizontal="left" vertical="top" wrapText="1"/>
    </xf>
    <xf numFmtId="178" fontId="1" fillId="0" borderId="12" xfId="0" applyNumberFormat="1" applyFont="1" applyFill="1" applyBorder="1" applyAlignment="1">
      <alignment horizontal="left" vertical="top" wrapText="1"/>
    </xf>
    <xf numFmtId="178" fontId="6" fillId="0" borderId="12" xfId="0" applyNumberFormat="1" applyFont="1" applyFill="1" applyBorder="1" applyAlignment="1">
      <alignment horizontal="left" vertical="top" wrapText="1"/>
    </xf>
    <xf numFmtId="178" fontId="2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78" fontId="3" fillId="36" borderId="12" xfId="0" applyNumberFormat="1" applyFont="1" applyFill="1" applyBorder="1" applyAlignment="1">
      <alignment horizontal="left" vertical="top" wrapText="1"/>
    </xf>
    <xf numFmtId="178" fontId="7" fillId="37" borderId="12" xfId="0" applyNumberFormat="1" applyFont="1" applyFill="1" applyBorder="1" applyAlignment="1">
      <alignment horizontal="left" vertical="top" wrapText="1"/>
    </xf>
    <xf numFmtId="0" fontId="50" fillId="0" borderId="1" xfId="33" applyNumberFormat="1" applyFont="1" applyFill="1" applyAlignment="1" applyProtection="1">
      <alignment horizontal="left" vertical="top" wrapText="1"/>
      <protection/>
    </xf>
    <xf numFmtId="178" fontId="3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3" fillId="38" borderId="12" xfId="0" applyNumberFormat="1" applyFont="1" applyFill="1" applyBorder="1" applyAlignment="1">
      <alignment horizontal="center" vertical="top" wrapText="1"/>
    </xf>
    <xf numFmtId="178" fontId="7" fillId="37" borderId="12" xfId="0" applyNumberFormat="1" applyFont="1" applyFill="1" applyBorder="1" applyAlignment="1">
      <alignment horizontal="center" vertical="top" wrapText="1"/>
    </xf>
    <xf numFmtId="178" fontId="3" fillId="37" borderId="12" xfId="0" applyNumberFormat="1" applyFont="1" applyFill="1" applyBorder="1" applyAlignment="1">
      <alignment horizontal="center" wrapText="1"/>
    </xf>
    <xf numFmtId="178" fontId="7" fillId="0" borderId="14" xfId="0" applyNumberFormat="1" applyFont="1" applyBorder="1" applyAlignment="1">
      <alignment horizontal="center" vertical="top" wrapText="1"/>
    </xf>
    <xf numFmtId="178" fontId="2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10" zoomScaleNormal="110" zoomScaleSheetLayoutView="100" zoomScalePageLayoutView="0" workbookViewId="0" topLeftCell="A1">
      <pane xSplit="2" ySplit="2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5" sqref="C35"/>
    </sheetView>
  </sheetViews>
  <sheetFormatPr defaultColWidth="9.00390625" defaultRowHeight="12.75"/>
  <cols>
    <col min="1" max="1" width="43.625" style="2" customWidth="1"/>
    <col min="2" max="2" width="11.25390625" style="12" customWidth="1"/>
    <col min="3" max="3" width="13.375" style="2" customWidth="1"/>
    <col min="4" max="4" width="10.875" style="2" customWidth="1"/>
    <col min="5" max="5" width="12.625" style="2" customWidth="1"/>
    <col min="6" max="6" width="12.125" style="2" customWidth="1"/>
    <col min="7" max="7" width="12.00390625" style="2" customWidth="1"/>
    <col min="8" max="8" width="11.875" style="2" customWidth="1"/>
    <col min="9" max="16384" width="9.125" style="2" customWidth="1"/>
  </cols>
  <sheetData>
    <row r="1" spans="1:8" ht="36" customHeight="1">
      <c r="A1" s="77" t="s">
        <v>134</v>
      </c>
      <c r="B1" s="77"/>
      <c r="C1" s="77"/>
      <c r="D1" s="77"/>
      <c r="E1" s="77"/>
      <c r="F1" s="77"/>
      <c r="G1" s="77"/>
      <c r="H1" s="77"/>
    </row>
    <row r="2" spans="1:8" ht="63.75">
      <c r="A2" s="3" t="s">
        <v>0</v>
      </c>
      <c r="B2" s="7" t="s">
        <v>1</v>
      </c>
      <c r="C2" s="28" t="s">
        <v>132</v>
      </c>
      <c r="D2" s="28" t="s">
        <v>135</v>
      </c>
      <c r="E2" s="1" t="s">
        <v>136</v>
      </c>
      <c r="F2" s="28" t="s">
        <v>137</v>
      </c>
      <c r="G2" s="1" t="s">
        <v>139</v>
      </c>
      <c r="H2" s="1" t="s">
        <v>133</v>
      </c>
    </row>
    <row r="3" spans="1:8" ht="21" customHeight="1">
      <c r="A3" s="62" t="s">
        <v>80</v>
      </c>
      <c r="B3" s="63">
        <v>10000</v>
      </c>
      <c r="C3" s="56">
        <f>C4+C6+C8+C12+C14+C16+C19+C22+C26+C28+C30+C34+C35</f>
        <v>302610.6</v>
      </c>
      <c r="D3" s="56">
        <f>D4+D6+D8+D12+D14+D16+D19+D22+D26+D28+D30+D34+D35</f>
        <v>169719.1</v>
      </c>
      <c r="E3" s="56">
        <f>D3/C3*100</f>
        <v>56.08498182152245</v>
      </c>
      <c r="F3" s="56">
        <f>F4+F6+F8+F12+F14+F16+F19+F22+F26+F28+F30+F34+F35</f>
        <v>166984.7</v>
      </c>
      <c r="G3" s="56">
        <f aca="true" t="shared" si="0" ref="G3:G36">D3-F3</f>
        <v>2734.399999999994</v>
      </c>
      <c r="H3" s="56">
        <f>D3/F3*100</f>
        <v>101.63751529331728</v>
      </c>
    </row>
    <row r="4" spans="1:8" ht="13.5">
      <c r="A4" s="64" t="s">
        <v>81</v>
      </c>
      <c r="B4" s="53">
        <v>10100</v>
      </c>
      <c r="C4" s="57">
        <f>C5</f>
        <v>246284.6</v>
      </c>
      <c r="D4" s="57">
        <f>D5</f>
        <v>139004.4</v>
      </c>
      <c r="E4" s="72">
        <f aca="true" t="shared" si="1" ref="E4:E44">D4/C4*100</f>
        <v>56.44055698163831</v>
      </c>
      <c r="F4" s="57">
        <f>F5</f>
        <v>131971.7</v>
      </c>
      <c r="G4" s="57">
        <f t="shared" si="0"/>
        <v>7032.6999999999825</v>
      </c>
      <c r="H4" s="59">
        <f aca="true" t="shared" si="2" ref="H4:H44">D4/F4*100</f>
        <v>105.3289455239267</v>
      </c>
    </row>
    <row r="5" spans="1:8" ht="12.75">
      <c r="A5" s="65" t="s">
        <v>82</v>
      </c>
      <c r="B5" s="54">
        <v>10102</v>
      </c>
      <c r="C5" s="58">
        <v>246284.6</v>
      </c>
      <c r="D5" s="58">
        <v>139004.4</v>
      </c>
      <c r="E5" s="73">
        <f t="shared" si="1"/>
        <v>56.44055698163831</v>
      </c>
      <c r="F5" s="58">
        <v>131971.7</v>
      </c>
      <c r="G5" s="58">
        <f t="shared" si="0"/>
        <v>7032.6999999999825</v>
      </c>
      <c r="H5" s="58">
        <f t="shared" si="2"/>
        <v>105.3289455239267</v>
      </c>
    </row>
    <row r="6" spans="1:8" ht="27">
      <c r="A6" s="64" t="s">
        <v>83</v>
      </c>
      <c r="B6" s="53">
        <v>10300</v>
      </c>
      <c r="C6" s="57">
        <f>C7</f>
        <v>5823.4</v>
      </c>
      <c r="D6" s="57">
        <f>D7</f>
        <v>3164.7</v>
      </c>
      <c r="E6" s="59">
        <f t="shared" si="1"/>
        <v>54.344540989799775</v>
      </c>
      <c r="F6" s="57">
        <f>F7</f>
        <v>2641.9</v>
      </c>
      <c r="G6" s="57">
        <f t="shared" si="0"/>
        <v>522.7999999999997</v>
      </c>
      <c r="H6" s="58">
        <f t="shared" si="2"/>
        <v>119.788788372005</v>
      </c>
    </row>
    <row r="7" spans="1:8" ht="12.75">
      <c r="A7" s="65" t="s">
        <v>84</v>
      </c>
      <c r="B7" s="54">
        <v>10302</v>
      </c>
      <c r="C7" s="58">
        <v>5823.4</v>
      </c>
      <c r="D7" s="58">
        <v>3164.7</v>
      </c>
      <c r="E7" s="73">
        <f t="shared" si="1"/>
        <v>54.344540989799775</v>
      </c>
      <c r="F7" s="58">
        <v>2641.9</v>
      </c>
      <c r="G7" s="58">
        <f t="shared" si="0"/>
        <v>522.7999999999997</v>
      </c>
      <c r="H7" s="58">
        <f t="shared" si="2"/>
        <v>119.788788372005</v>
      </c>
    </row>
    <row r="8" spans="1:8" ht="13.5">
      <c r="A8" s="66" t="s">
        <v>85</v>
      </c>
      <c r="B8" s="53">
        <v>10500</v>
      </c>
      <c r="C8" s="57">
        <f>C9+C10+C11</f>
        <v>25984.300000000003</v>
      </c>
      <c r="D8" s="57">
        <f>D9+D10+D11</f>
        <v>11792.8</v>
      </c>
      <c r="E8" s="72">
        <f t="shared" si="1"/>
        <v>45.384328228969025</v>
      </c>
      <c r="F8" s="57">
        <f>F9+F10+F11</f>
        <v>12819.7</v>
      </c>
      <c r="G8" s="57">
        <f t="shared" si="0"/>
        <v>-1026.9000000000015</v>
      </c>
      <c r="H8" s="59">
        <f t="shared" si="2"/>
        <v>91.989672145214</v>
      </c>
    </row>
    <row r="9" spans="1:8" ht="12.75">
      <c r="A9" s="67" t="s">
        <v>86</v>
      </c>
      <c r="B9" s="54">
        <v>10502</v>
      </c>
      <c r="C9" s="58">
        <v>18187.9</v>
      </c>
      <c r="D9" s="58">
        <v>8190.8</v>
      </c>
      <c r="E9" s="73">
        <f t="shared" si="1"/>
        <v>45.03433601460311</v>
      </c>
      <c r="F9" s="58">
        <v>8952.9</v>
      </c>
      <c r="G9" s="58">
        <f t="shared" si="0"/>
        <v>-762.0999999999995</v>
      </c>
      <c r="H9" s="58">
        <f t="shared" si="2"/>
        <v>91.4876743848362</v>
      </c>
    </row>
    <row r="10" spans="1:8" ht="12.75">
      <c r="A10" s="67" t="s">
        <v>87</v>
      </c>
      <c r="B10" s="54">
        <v>10503</v>
      </c>
      <c r="C10" s="58">
        <v>725.2</v>
      </c>
      <c r="D10" s="58">
        <v>782.1</v>
      </c>
      <c r="E10" s="73">
        <f t="shared" si="1"/>
        <v>107.84611141753999</v>
      </c>
      <c r="F10" s="58">
        <v>713.2</v>
      </c>
      <c r="G10" s="58">
        <f t="shared" si="0"/>
        <v>68.89999999999998</v>
      </c>
      <c r="H10" s="58">
        <f t="shared" si="2"/>
        <v>109.66068424004487</v>
      </c>
    </row>
    <row r="11" spans="1:8" ht="12.75">
      <c r="A11" s="67" t="s">
        <v>88</v>
      </c>
      <c r="B11" s="54">
        <v>10504</v>
      </c>
      <c r="C11" s="58">
        <v>7071.2</v>
      </c>
      <c r="D11" s="58">
        <v>2819.9</v>
      </c>
      <c r="E11" s="73">
        <f t="shared" si="1"/>
        <v>39.87866274465438</v>
      </c>
      <c r="F11" s="58">
        <v>3153.6</v>
      </c>
      <c r="G11" s="58">
        <f t="shared" si="0"/>
        <v>-333.6999999999998</v>
      </c>
      <c r="H11" s="58">
        <f t="shared" si="2"/>
        <v>89.41844241501776</v>
      </c>
    </row>
    <row r="12" spans="1:8" ht="13.5">
      <c r="A12" s="66" t="s">
        <v>89</v>
      </c>
      <c r="B12" s="53">
        <v>10600</v>
      </c>
      <c r="C12" s="57">
        <f>C13</f>
        <v>0</v>
      </c>
      <c r="D12" s="57">
        <f>D13</f>
        <v>84</v>
      </c>
      <c r="E12" s="72" t="s">
        <v>127</v>
      </c>
      <c r="F12" s="57">
        <f>F13</f>
        <v>101</v>
      </c>
      <c r="G12" s="57">
        <f t="shared" si="0"/>
        <v>-17</v>
      </c>
      <c r="H12" s="59">
        <f t="shared" si="2"/>
        <v>83.16831683168317</v>
      </c>
    </row>
    <row r="13" spans="1:8" ht="12.75">
      <c r="A13" s="67" t="s">
        <v>90</v>
      </c>
      <c r="B13" s="54">
        <v>10605</v>
      </c>
      <c r="C13" s="58">
        <v>0</v>
      </c>
      <c r="D13" s="58">
        <v>84</v>
      </c>
      <c r="E13" s="73" t="s">
        <v>127</v>
      </c>
      <c r="F13" s="58">
        <v>101</v>
      </c>
      <c r="G13" s="58">
        <f t="shared" si="0"/>
        <v>-17</v>
      </c>
      <c r="H13" s="58">
        <f t="shared" si="2"/>
        <v>83.16831683168317</v>
      </c>
    </row>
    <row r="14" spans="1:8" ht="40.5">
      <c r="A14" s="66" t="s">
        <v>91</v>
      </c>
      <c r="B14" s="53">
        <v>10700</v>
      </c>
      <c r="C14" s="57">
        <f>C15</f>
        <v>2865.8</v>
      </c>
      <c r="D14" s="57">
        <f>D15</f>
        <v>706.2</v>
      </c>
      <c r="E14" s="57">
        <f t="shared" si="1"/>
        <v>24.64233372880173</v>
      </c>
      <c r="F14" s="57">
        <f>F15</f>
        <v>1334.1</v>
      </c>
      <c r="G14" s="57">
        <f t="shared" si="0"/>
        <v>-627.8999999999999</v>
      </c>
      <c r="H14" s="57">
        <f t="shared" si="2"/>
        <v>52.93456262648978</v>
      </c>
    </row>
    <row r="15" spans="1:8" ht="25.5">
      <c r="A15" s="67" t="s">
        <v>92</v>
      </c>
      <c r="B15" s="54">
        <v>10701</v>
      </c>
      <c r="C15" s="58">
        <v>2865.8</v>
      </c>
      <c r="D15" s="58">
        <v>706.2</v>
      </c>
      <c r="E15" s="58">
        <f t="shared" si="1"/>
        <v>24.64233372880173</v>
      </c>
      <c r="F15" s="58">
        <v>1334.1</v>
      </c>
      <c r="G15" s="58">
        <f t="shared" si="0"/>
        <v>-627.8999999999999</v>
      </c>
      <c r="H15" s="58">
        <f t="shared" si="2"/>
        <v>52.93456262648978</v>
      </c>
    </row>
    <row r="16" spans="1:8" ht="13.5">
      <c r="A16" s="66" t="s">
        <v>93</v>
      </c>
      <c r="B16" s="53">
        <v>10800</v>
      </c>
      <c r="C16" s="57">
        <f>C17+C18</f>
        <v>3578</v>
      </c>
      <c r="D16" s="57">
        <f>D17+D18</f>
        <v>1995.4</v>
      </c>
      <c r="E16" s="72">
        <f t="shared" si="1"/>
        <v>55.76858580212409</v>
      </c>
      <c r="F16" s="57">
        <f>F17+F18</f>
        <v>1570.9</v>
      </c>
      <c r="G16" s="57">
        <f t="shared" si="0"/>
        <v>424.5</v>
      </c>
      <c r="H16" s="59">
        <f t="shared" si="2"/>
        <v>127.02272582595964</v>
      </c>
    </row>
    <row r="17" spans="1:8" ht="25.5">
      <c r="A17" s="67" t="s">
        <v>94</v>
      </c>
      <c r="B17" s="54">
        <v>10803</v>
      </c>
      <c r="C17" s="58">
        <v>3568</v>
      </c>
      <c r="D17" s="58">
        <v>1995.4</v>
      </c>
      <c r="E17" s="58">
        <f t="shared" si="1"/>
        <v>55.92488789237669</v>
      </c>
      <c r="F17" s="58">
        <v>1570.9</v>
      </c>
      <c r="G17" s="58">
        <f t="shared" si="0"/>
        <v>424.5</v>
      </c>
      <c r="H17" s="58">
        <f t="shared" si="2"/>
        <v>127.02272582595964</v>
      </c>
    </row>
    <row r="18" spans="1:8" ht="25.5">
      <c r="A18" s="67" t="s">
        <v>128</v>
      </c>
      <c r="B18" s="54">
        <v>10807</v>
      </c>
      <c r="C18" s="58">
        <v>10</v>
      </c>
      <c r="D18" s="58">
        <v>0</v>
      </c>
      <c r="E18" s="58">
        <v>0</v>
      </c>
      <c r="F18" s="58">
        <v>0</v>
      </c>
      <c r="G18" s="58">
        <f t="shared" si="0"/>
        <v>0</v>
      </c>
      <c r="H18" s="58" t="s">
        <v>127</v>
      </c>
    </row>
    <row r="19" spans="1:8" ht="27">
      <c r="A19" s="66" t="s">
        <v>95</v>
      </c>
      <c r="B19" s="53">
        <v>10900</v>
      </c>
      <c r="C19" s="57">
        <f>C20+C21</f>
        <v>7.2</v>
      </c>
      <c r="D19" s="57">
        <f>D20+D21</f>
        <v>0</v>
      </c>
      <c r="E19" s="57">
        <f t="shared" si="1"/>
        <v>0</v>
      </c>
      <c r="F19" s="57">
        <f>F20+F21</f>
        <v>0</v>
      </c>
      <c r="G19" s="57">
        <f t="shared" si="0"/>
        <v>0</v>
      </c>
      <c r="H19" s="59" t="s">
        <v>127</v>
      </c>
    </row>
    <row r="20" spans="1:8" ht="12.75">
      <c r="A20" s="67" t="s">
        <v>96</v>
      </c>
      <c r="B20" s="54">
        <v>10906</v>
      </c>
      <c r="C20" s="58">
        <v>7.2</v>
      </c>
      <c r="D20" s="58">
        <v>0</v>
      </c>
      <c r="E20" s="73">
        <f t="shared" si="1"/>
        <v>0</v>
      </c>
      <c r="F20" s="58">
        <v>0</v>
      </c>
      <c r="G20" s="58">
        <f t="shared" si="0"/>
        <v>0</v>
      </c>
      <c r="H20" s="58" t="s">
        <v>127</v>
      </c>
    </row>
    <row r="21" spans="1:8" ht="25.5">
      <c r="A21" s="67" t="s">
        <v>97</v>
      </c>
      <c r="B21" s="54">
        <v>10907</v>
      </c>
      <c r="C21" s="58">
        <v>0</v>
      </c>
      <c r="D21" s="58">
        <v>0</v>
      </c>
      <c r="E21" s="58" t="s">
        <v>127</v>
      </c>
      <c r="F21" s="58">
        <v>0</v>
      </c>
      <c r="G21" s="58">
        <f t="shared" si="0"/>
        <v>0</v>
      </c>
      <c r="H21" s="58" t="s">
        <v>127</v>
      </c>
    </row>
    <row r="22" spans="1:8" ht="40.5">
      <c r="A22" s="66" t="s">
        <v>98</v>
      </c>
      <c r="B22" s="53">
        <v>11100</v>
      </c>
      <c r="C22" s="57">
        <f>C23+C24+C25</f>
        <v>10807.3</v>
      </c>
      <c r="D22" s="57">
        <f>D23+D24+D25</f>
        <v>5759.799999999999</v>
      </c>
      <c r="E22" s="57">
        <f t="shared" si="1"/>
        <v>53.29545769988804</v>
      </c>
      <c r="F22" s="57">
        <f>F23+F24+F25</f>
        <v>7771</v>
      </c>
      <c r="G22" s="57">
        <f t="shared" si="0"/>
        <v>-2011.2000000000007</v>
      </c>
      <c r="H22" s="57">
        <f t="shared" si="2"/>
        <v>74.11916098314244</v>
      </c>
    </row>
    <row r="23" spans="1:8" ht="25.5">
      <c r="A23" s="67" t="s">
        <v>99</v>
      </c>
      <c r="B23" s="54">
        <v>11105</v>
      </c>
      <c r="C23" s="58">
        <v>9234.4</v>
      </c>
      <c r="D23" s="58">
        <v>4734.9</v>
      </c>
      <c r="E23" s="58">
        <f t="shared" si="1"/>
        <v>51.274581997747546</v>
      </c>
      <c r="F23" s="58">
        <v>6934.8</v>
      </c>
      <c r="G23" s="58">
        <f t="shared" si="0"/>
        <v>-2199.9000000000005</v>
      </c>
      <c r="H23" s="58">
        <f t="shared" si="2"/>
        <v>68.27738363038587</v>
      </c>
    </row>
    <row r="24" spans="1:8" ht="12.75">
      <c r="A24" s="67" t="s">
        <v>100</v>
      </c>
      <c r="B24" s="54">
        <v>11105</v>
      </c>
      <c r="C24" s="58">
        <v>1569.9</v>
      </c>
      <c r="D24" s="58">
        <v>1024.9</v>
      </c>
      <c r="E24" s="73">
        <f t="shared" si="1"/>
        <v>65.28441301993759</v>
      </c>
      <c r="F24" s="58">
        <v>763.5</v>
      </c>
      <c r="G24" s="58">
        <f t="shared" si="0"/>
        <v>261.4000000000001</v>
      </c>
      <c r="H24" s="58">
        <f t="shared" si="2"/>
        <v>134.2370661427636</v>
      </c>
    </row>
    <row r="25" spans="1:8" ht="12.75">
      <c r="A25" s="67" t="s">
        <v>101</v>
      </c>
      <c r="B25" s="54">
        <v>11107</v>
      </c>
      <c r="C25" s="58">
        <v>3</v>
      </c>
      <c r="D25" s="58">
        <v>0</v>
      </c>
      <c r="E25" s="73">
        <f t="shared" si="1"/>
        <v>0</v>
      </c>
      <c r="F25" s="58">
        <v>72.7</v>
      </c>
      <c r="G25" s="58">
        <f t="shared" si="0"/>
        <v>-72.7</v>
      </c>
      <c r="H25" s="58" t="s">
        <v>127</v>
      </c>
    </row>
    <row r="26" spans="1:8" ht="27">
      <c r="A26" s="66" t="s">
        <v>102</v>
      </c>
      <c r="B26" s="53">
        <v>11200</v>
      </c>
      <c r="C26" s="57">
        <f>C27</f>
        <v>1749.1</v>
      </c>
      <c r="D26" s="57">
        <f>D27</f>
        <v>1342.1</v>
      </c>
      <c r="E26" s="57">
        <f t="shared" si="1"/>
        <v>76.73089017208851</v>
      </c>
      <c r="F26" s="57">
        <f>F27</f>
        <v>1235.3</v>
      </c>
      <c r="G26" s="57">
        <f t="shared" si="0"/>
        <v>106.79999999999995</v>
      </c>
      <c r="H26" s="57">
        <f t="shared" si="2"/>
        <v>108.6456731158423</v>
      </c>
    </row>
    <row r="27" spans="1:8" ht="25.5">
      <c r="A27" s="67" t="s">
        <v>103</v>
      </c>
      <c r="B27" s="54">
        <v>11201</v>
      </c>
      <c r="C27" s="58">
        <v>1749.1</v>
      </c>
      <c r="D27" s="58">
        <v>1342.1</v>
      </c>
      <c r="E27" s="58">
        <f t="shared" si="1"/>
        <v>76.73089017208851</v>
      </c>
      <c r="F27" s="58">
        <v>1235.3</v>
      </c>
      <c r="G27" s="58">
        <f t="shared" si="0"/>
        <v>106.79999999999995</v>
      </c>
      <c r="H27" s="58">
        <f t="shared" si="2"/>
        <v>108.6456731158423</v>
      </c>
    </row>
    <row r="28" spans="1:8" ht="45.75" customHeight="1">
      <c r="A28" s="71" t="s">
        <v>126</v>
      </c>
      <c r="B28" s="53">
        <v>11300</v>
      </c>
      <c r="C28" s="57">
        <f>C29</f>
        <v>73</v>
      </c>
      <c r="D28" s="57">
        <f>D29</f>
        <v>183.6</v>
      </c>
      <c r="E28" s="59">
        <f>D28/C28*100</f>
        <v>251.5068493150685</v>
      </c>
      <c r="F28" s="57">
        <f>F29</f>
        <v>76</v>
      </c>
      <c r="G28" s="57">
        <f t="shared" si="0"/>
        <v>107.6</v>
      </c>
      <c r="H28" s="59">
        <f t="shared" si="2"/>
        <v>241.57894736842104</v>
      </c>
    </row>
    <row r="29" spans="1:8" ht="25.5">
      <c r="A29" s="67" t="s">
        <v>125</v>
      </c>
      <c r="B29" s="54">
        <v>11302</v>
      </c>
      <c r="C29" s="58">
        <v>73</v>
      </c>
      <c r="D29" s="58">
        <v>183.6</v>
      </c>
      <c r="E29" s="58">
        <f t="shared" si="1"/>
        <v>251.5068493150685</v>
      </c>
      <c r="F29" s="58">
        <v>76</v>
      </c>
      <c r="G29" s="58">
        <f t="shared" si="0"/>
        <v>107.6</v>
      </c>
      <c r="H29" s="58">
        <f t="shared" si="2"/>
        <v>241.57894736842104</v>
      </c>
    </row>
    <row r="30" spans="1:8" ht="27">
      <c r="A30" s="66" t="s">
        <v>104</v>
      </c>
      <c r="B30" s="53">
        <v>11400</v>
      </c>
      <c r="C30" s="57">
        <f>C31+C32+C33</f>
        <v>3001</v>
      </c>
      <c r="D30" s="57">
        <f>D31+D32+D33</f>
        <v>3610.4</v>
      </c>
      <c r="E30" s="57">
        <f t="shared" si="1"/>
        <v>120.30656447850716</v>
      </c>
      <c r="F30" s="57">
        <f>F31+F32+F33</f>
        <v>6264.1</v>
      </c>
      <c r="G30" s="57">
        <f t="shared" si="0"/>
        <v>-2653.7000000000003</v>
      </c>
      <c r="H30" s="57">
        <f t="shared" si="2"/>
        <v>57.63637234399195</v>
      </c>
    </row>
    <row r="31" spans="1:8" ht="25.5">
      <c r="A31" s="67" t="s">
        <v>105</v>
      </c>
      <c r="B31" s="54">
        <v>11402</v>
      </c>
      <c r="C31" s="58">
        <v>0</v>
      </c>
      <c r="D31" s="58">
        <v>326.8</v>
      </c>
      <c r="E31" s="58" t="s">
        <v>127</v>
      </c>
      <c r="F31" s="58">
        <v>1890</v>
      </c>
      <c r="G31" s="58">
        <f t="shared" si="0"/>
        <v>-1563.2</v>
      </c>
      <c r="H31" s="58">
        <f t="shared" si="2"/>
        <v>17.29100529100529</v>
      </c>
    </row>
    <row r="32" spans="1:8" ht="38.25">
      <c r="A32" s="67" t="s">
        <v>129</v>
      </c>
      <c r="B32" s="54">
        <v>11406</v>
      </c>
      <c r="C32" s="58">
        <v>3001</v>
      </c>
      <c r="D32" s="58">
        <v>3283.6</v>
      </c>
      <c r="E32" s="58">
        <f t="shared" si="1"/>
        <v>109.41686104631789</v>
      </c>
      <c r="F32" s="58">
        <v>4374.1</v>
      </c>
      <c r="G32" s="58">
        <f t="shared" si="0"/>
        <v>-1090.5000000000005</v>
      </c>
      <c r="H32" s="58">
        <f t="shared" si="2"/>
        <v>75.06915708374294</v>
      </c>
    </row>
    <row r="33" spans="1:8" ht="43.5" customHeight="1">
      <c r="A33" s="68" t="s">
        <v>106</v>
      </c>
      <c r="B33" s="54">
        <v>11406</v>
      </c>
      <c r="C33" s="58">
        <v>0</v>
      </c>
      <c r="D33" s="58">
        <v>0</v>
      </c>
      <c r="E33" s="58" t="s">
        <v>127</v>
      </c>
      <c r="F33" s="58">
        <v>0</v>
      </c>
      <c r="G33" s="58">
        <f t="shared" si="0"/>
        <v>0</v>
      </c>
      <c r="H33" s="58" t="s">
        <v>127</v>
      </c>
    </row>
    <row r="34" spans="1:8" ht="27">
      <c r="A34" s="66" t="s">
        <v>107</v>
      </c>
      <c r="B34" s="53">
        <v>11600</v>
      </c>
      <c r="C34" s="57">
        <v>2436.9</v>
      </c>
      <c r="D34" s="57">
        <v>2075.7</v>
      </c>
      <c r="E34" s="57">
        <f t="shared" si="1"/>
        <v>85.1778899421396</v>
      </c>
      <c r="F34" s="57">
        <v>1173.3</v>
      </c>
      <c r="G34" s="57">
        <f t="shared" si="0"/>
        <v>902.3999999999999</v>
      </c>
      <c r="H34" s="57">
        <f t="shared" si="2"/>
        <v>176.91127588851955</v>
      </c>
    </row>
    <row r="35" spans="1:8" ht="27">
      <c r="A35" s="66" t="s">
        <v>108</v>
      </c>
      <c r="B35" s="53">
        <v>11700</v>
      </c>
      <c r="C35" s="57">
        <v>0</v>
      </c>
      <c r="D35" s="57">
        <v>0</v>
      </c>
      <c r="E35" s="59" t="s">
        <v>127</v>
      </c>
      <c r="F35" s="57">
        <v>25.7</v>
      </c>
      <c r="G35" s="57">
        <f t="shared" si="0"/>
        <v>-25.7</v>
      </c>
      <c r="H35" s="59">
        <f t="shared" si="2"/>
        <v>0</v>
      </c>
    </row>
    <row r="36" spans="1:8" ht="12.75">
      <c r="A36" s="69" t="s">
        <v>109</v>
      </c>
      <c r="B36" s="52">
        <v>20000</v>
      </c>
      <c r="C36" s="55">
        <f>C37+C42+C43</f>
        <v>414321.8</v>
      </c>
      <c r="D36" s="55">
        <f>D37+D42+D43</f>
        <v>212200.40000000002</v>
      </c>
      <c r="E36" s="55">
        <f t="shared" si="1"/>
        <v>51.21632508837335</v>
      </c>
      <c r="F36" s="55">
        <f>F37+F42+F43</f>
        <v>226475.19999999998</v>
      </c>
      <c r="G36" s="74">
        <f t="shared" si="0"/>
        <v>-14274.79999999996</v>
      </c>
      <c r="H36" s="74">
        <f t="shared" si="2"/>
        <v>93.6969699110543</v>
      </c>
    </row>
    <row r="37" spans="1:8" ht="25.5">
      <c r="A37" s="67" t="s">
        <v>110</v>
      </c>
      <c r="B37" s="54">
        <v>20200</v>
      </c>
      <c r="C37" s="58">
        <f>C38+C39+C40+C41</f>
        <v>414321.8</v>
      </c>
      <c r="D37" s="58">
        <f>D38+D39+D40+D41</f>
        <v>212214.40000000002</v>
      </c>
      <c r="E37" s="58">
        <f t="shared" si="1"/>
        <v>51.219704104394225</v>
      </c>
      <c r="F37" s="58">
        <f>F38+F39+F40+F41</f>
        <v>227557.59999999998</v>
      </c>
      <c r="G37" s="58">
        <f aca="true" t="shared" si="3" ref="G37:G43">D37-F37</f>
        <v>-15343.199999999953</v>
      </c>
      <c r="H37" s="58">
        <f t="shared" si="2"/>
        <v>93.25744339015706</v>
      </c>
    </row>
    <row r="38" spans="1:8" ht="12.75">
      <c r="A38" s="67" t="s">
        <v>111</v>
      </c>
      <c r="B38" s="54">
        <v>20201</v>
      </c>
      <c r="C38" s="58">
        <v>43333</v>
      </c>
      <c r="D38" s="58">
        <v>21666.7</v>
      </c>
      <c r="E38" s="58">
        <f t="shared" si="1"/>
        <v>50.00046154201186</v>
      </c>
      <c r="F38" s="58">
        <v>28823.8</v>
      </c>
      <c r="G38" s="58">
        <f t="shared" si="3"/>
        <v>-7157.0999999999985</v>
      </c>
      <c r="H38" s="58">
        <f t="shared" si="2"/>
        <v>75.16947800081877</v>
      </c>
    </row>
    <row r="39" spans="1:8" ht="12.75">
      <c r="A39" s="67" t="s">
        <v>112</v>
      </c>
      <c r="B39" s="54">
        <v>20202</v>
      </c>
      <c r="C39" s="58">
        <v>26610</v>
      </c>
      <c r="D39" s="58">
        <v>16313.6</v>
      </c>
      <c r="E39" s="58">
        <f t="shared" si="1"/>
        <v>61.306275836151826</v>
      </c>
      <c r="F39" s="58">
        <v>15923.5</v>
      </c>
      <c r="G39" s="58">
        <f t="shared" si="3"/>
        <v>390.10000000000036</v>
      </c>
      <c r="H39" s="58">
        <f t="shared" si="2"/>
        <v>102.44983828932081</v>
      </c>
    </row>
    <row r="40" spans="1:8" ht="12.75">
      <c r="A40" s="67" t="s">
        <v>113</v>
      </c>
      <c r="B40" s="54">
        <v>20203</v>
      </c>
      <c r="C40" s="58">
        <v>344028.5</v>
      </c>
      <c r="D40" s="58">
        <v>173888.1</v>
      </c>
      <c r="E40" s="58">
        <f t="shared" si="1"/>
        <v>50.54467871121143</v>
      </c>
      <c r="F40" s="58">
        <v>182511.8</v>
      </c>
      <c r="G40" s="58">
        <f t="shared" si="3"/>
        <v>-8623.699999999983</v>
      </c>
      <c r="H40" s="58">
        <f t="shared" si="2"/>
        <v>95.27499043897436</v>
      </c>
    </row>
    <row r="41" spans="1:8" ht="12.75">
      <c r="A41" s="67" t="s">
        <v>114</v>
      </c>
      <c r="B41" s="54">
        <v>20204</v>
      </c>
      <c r="C41" s="58">
        <v>350.3</v>
      </c>
      <c r="D41" s="58">
        <v>346</v>
      </c>
      <c r="E41" s="58">
        <f t="shared" si="1"/>
        <v>98.77248073080217</v>
      </c>
      <c r="F41" s="58">
        <v>298.5</v>
      </c>
      <c r="G41" s="58">
        <f t="shared" si="3"/>
        <v>47.5</v>
      </c>
      <c r="H41" s="58">
        <f t="shared" si="2"/>
        <v>115.91289782244556</v>
      </c>
    </row>
    <row r="42" spans="1:8" ht="25.5">
      <c r="A42" s="67" t="s">
        <v>130</v>
      </c>
      <c r="B42" s="54">
        <v>21800</v>
      </c>
      <c r="C42" s="58">
        <v>0</v>
      </c>
      <c r="D42" s="58">
        <v>0</v>
      </c>
      <c r="E42" s="59" t="s">
        <v>127</v>
      </c>
      <c r="F42" s="58">
        <v>214.2</v>
      </c>
      <c r="G42" s="58">
        <f t="shared" si="3"/>
        <v>-214.2</v>
      </c>
      <c r="H42" s="58" t="s">
        <v>127</v>
      </c>
    </row>
    <row r="43" spans="1:8" ht="39" customHeight="1">
      <c r="A43" s="67" t="s">
        <v>131</v>
      </c>
      <c r="B43" s="54">
        <v>21900</v>
      </c>
      <c r="C43" s="58">
        <v>0</v>
      </c>
      <c r="D43" s="58">
        <v>-14</v>
      </c>
      <c r="E43" s="59" t="s">
        <v>127</v>
      </c>
      <c r="F43" s="58">
        <v>-1296.6</v>
      </c>
      <c r="G43" s="58">
        <f t="shared" si="3"/>
        <v>1282.6</v>
      </c>
      <c r="H43" s="58">
        <f t="shared" si="2"/>
        <v>1.0797470306956656</v>
      </c>
    </row>
    <row r="44" spans="1:8" ht="14.25">
      <c r="A44" s="70" t="s">
        <v>115</v>
      </c>
      <c r="B44" s="60">
        <v>85000</v>
      </c>
      <c r="C44" s="61">
        <f>C36+C3</f>
        <v>716932.3999999999</v>
      </c>
      <c r="D44" s="61">
        <f>D36+D3</f>
        <v>381919.5</v>
      </c>
      <c r="E44" s="61">
        <f t="shared" si="1"/>
        <v>53.271340505743645</v>
      </c>
      <c r="F44" s="61">
        <f>F36+F3</f>
        <v>393459.9</v>
      </c>
      <c r="G44" s="75">
        <f>D44-F44</f>
        <v>-11540.400000000023</v>
      </c>
      <c r="H44" s="76">
        <f t="shared" si="2"/>
        <v>97.06694379783048</v>
      </c>
    </row>
    <row r="45" spans="1:8" s="43" customFormat="1" ht="12.75">
      <c r="A45" s="46" t="s">
        <v>2</v>
      </c>
      <c r="B45" s="47"/>
      <c r="C45" s="48"/>
      <c r="D45" s="48"/>
      <c r="E45" s="48"/>
      <c r="F45" s="48"/>
      <c r="G45" s="49"/>
      <c r="H45" s="48"/>
    </row>
    <row r="46" spans="1:8" s="43" customFormat="1" ht="12.75">
      <c r="A46" s="44" t="s">
        <v>3</v>
      </c>
      <c r="B46" s="45" t="s">
        <v>4</v>
      </c>
      <c r="C46" s="50">
        <f>SUM(C47:C53)</f>
        <v>60295.19999999999</v>
      </c>
      <c r="D46" s="50">
        <f>SUM(D47:D53)</f>
        <v>28985</v>
      </c>
      <c r="E46" s="50">
        <f>D46/C46*100</f>
        <v>48.07181997903648</v>
      </c>
      <c r="F46" s="50">
        <f>SUM(F47:F53)</f>
        <v>29164.700000000004</v>
      </c>
      <c r="G46" s="50">
        <f>SUM(G47:G53)</f>
        <v>-179.6999999999996</v>
      </c>
      <c r="H46" s="50">
        <f>D46/F46*100</f>
        <v>99.38384416777815</v>
      </c>
    </row>
    <row r="47" spans="1:8" s="43" customFormat="1" ht="42" customHeight="1">
      <c r="A47" s="40" t="s">
        <v>118</v>
      </c>
      <c r="B47" s="41" t="s">
        <v>119</v>
      </c>
      <c r="C47" s="42">
        <v>1961.4</v>
      </c>
      <c r="D47" s="42">
        <v>874.7</v>
      </c>
      <c r="E47" s="42">
        <f>D47/C47*100</f>
        <v>44.595696951157336</v>
      </c>
      <c r="F47" s="42">
        <v>950.9</v>
      </c>
      <c r="G47" s="42">
        <f>SUM(D47-F47)</f>
        <v>-76.19999999999993</v>
      </c>
      <c r="H47" s="35">
        <f>D47/F47*100</f>
        <v>91.98653906825113</v>
      </c>
    </row>
    <row r="48" spans="1:8" ht="51">
      <c r="A48" s="4" t="s">
        <v>5</v>
      </c>
      <c r="B48" s="8" t="s">
        <v>6</v>
      </c>
      <c r="C48" s="13">
        <v>5370.4</v>
      </c>
      <c r="D48" s="13">
        <v>2501</v>
      </c>
      <c r="E48" s="13">
        <f aca="true" t="shared" si="4" ref="E48:E58">D48/C48*100</f>
        <v>46.57008788917027</v>
      </c>
      <c r="F48" s="13">
        <v>2592.3</v>
      </c>
      <c r="G48" s="13">
        <f aca="true" t="shared" si="5" ref="G48:G53">SUM(D48-F48)</f>
        <v>-91.30000000000018</v>
      </c>
      <c r="H48" s="35">
        <f aca="true" t="shared" si="6" ref="H48:H91">D48/F48*100</f>
        <v>96.47803109208039</v>
      </c>
    </row>
    <row r="49" spans="1:8" ht="51">
      <c r="A49" s="4" t="s">
        <v>7</v>
      </c>
      <c r="B49" s="8" t="s">
        <v>8</v>
      </c>
      <c r="C49" s="13">
        <v>26890.3</v>
      </c>
      <c r="D49" s="13">
        <v>13344.2</v>
      </c>
      <c r="E49" s="13">
        <f>D49/C49*100</f>
        <v>49.62458581719059</v>
      </c>
      <c r="F49" s="13">
        <v>13428.7</v>
      </c>
      <c r="G49" s="13">
        <f>SUM(D49-F49)</f>
        <v>-84.5</v>
      </c>
      <c r="H49" s="35">
        <f t="shared" si="6"/>
        <v>99.37075070557835</v>
      </c>
    </row>
    <row r="50" spans="1:8" ht="12.75">
      <c r="A50" s="4" t="s">
        <v>67</v>
      </c>
      <c r="B50" s="14" t="s">
        <v>68</v>
      </c>
      <c r="C50" s="13">
        <v>3.2</v>
      </c>
      <c r="D50" s="13">
        <v>2.6</v>
      </c>
      <c r="E50" s="13">
        <f>D50/C50*100</f>
        <v>81.25</v>
      </c>
      <c r="F50" s="13">
        <v>29.2</v>
      </c>
      <c r="G50" s="13">
        <f t="shared" si="5"/>
        <v>-26.599999999999998</v>
      </c>
      <c r="H50" s="51" t="s">
        <v>127</v>
      </c>
    </row>
    <row r="51" spans="1:8" ht="38.25">
      <c r="A51" s="4" t="s">
        <v>9</v>
      </c>
      <c r="B51" s="8" t="s">
        <v>10</v>
      </c>
      <c r="C51" s="13">
        <v>10691.8</v>
      </c>
      <c r="D51" s="13">
        <v>5071</v>
      </c>
      <c r="E51" s="13">
        <f t="shared" si="4"/>
        <v>47.42887072335809</v>
      </c>
      <c r="F51" s="13">
        <v>5548.2</v>
      </c>
      <c r="G51" s="13">
        <f t="shared" si="5"/>
        <v>-477.1999999999998</v>
      </c>
      <c r="H51" s="35">
        <f t="shared" si="6"/>
        <v>91.39901229227497</v>
      </c>
    </row>
    <row r="52" spans="1:8" ht="12.75">
      <c r="A52" s="4" t="s">
        <v>11</v>
      </c>
      <c r="B52" s="9" t="s">
        <v>49</v>
      </c>
      <c r="C52" s="13">
        <v>424.5</v>
      </c>
      <c r="D52" s="13">
        <v>0</v>
      </c>
      <c r="E52" s="13">
        <f t="shared" si="4"/>
        <v>0</v>
      </c>
      <c r="F52" s="13">
        <v>400</v>
      </c>
      <c r="G52" s="13">
        <f t="shared" si="5"/>
        <v>-400</v>
      </c>
      <c r="H52" s="51" t="s">
        <v>127</v>
      </c>
    </row>
    <row r="53" spans="1:8" ht="12.75">
      <c r="A53" s="4" t="s">
        <v>12</v>
      </c>
      <c r="B53" s="9" t="s">
        <v>52</v>
      </c>
      <c r="C53" s="13">
        <v>14953.6</v>
      </c>
      <c r="D53" s="13">
        <v>7191.5</v>
      </c>
      <c r="E53" s="13">
        <f t="shared" si="4"/>
        <v>48.09209822383907</v>
      </c>
      <c r="F53" s="13">
        <v>6215.4</v>
      </c>
      <c r="G53" s="13">
        <f t="shared" si="5"/>
        <v>976.1000000000004</v>
      </c>
      <c r="H53" s="51">
        <f t="shared" si="6"/>
        <v>115.7045403352962</v>
      </c>
    </row>
    <row r="54" spans="1:8" ht="12.75">
      <c r="A54" s="16" t="s">
        <v>77</v>
      </c>
      <c r="B54" s="27" t="s">
        <v>74</v>
      </c>
      <c r="C54" s="30">
        <f>SUM(C55:C55)</f>
        <v>30</v>
      </c>
      <c r="D54" s="30">
        <f>SUM(D55:D55)</f>
        <v>0</v>
      </c>
      <c r="E54" s="30">
        <f>D54/C54*100</f>
        <v>0</v>
      </c>
      <c r="F54" s="30">
        <f>SUM(F55:F55)</f>
        <v>50</v>
      </c>
      <c r="G54" s="30">
        <f>SUM(G55:G55)</f>
        <v>-50</v>
      </c>
      <c r="H54" s="30" t="s">
        <v>127</v>
      </c>
    </row>
    <row r="55" spans="1:8" ht="12.75">
      <c r="A55" s="4" t="s">
        <v>76</v>
      </c>
      <c r="B55" s="26" t="s">
        <v>75</v>
      </c>
      <c r="C55" s="13">
        <v>30</v>
      </c>
      <c r="D55" s="13">
        <v>0</v>
      </c>
      <c r="E55" s="13">
        <f>D55/C55*100</f>
        <v>0</v>
      </c>
      <c r="F55" s="13">
        <v>50</v>
      </c>
      <c r="G55" s="13">
        <f>SUM(D55-F55)</f>
        <v>-50</v>
      </c>
      <c r="H55" s="51" t="s">
        <v>127</v>
      </c>
    </row>
    <row r="56" spans="1:8" s="18" customFormat="1" ht="25.5">
      <c r="A56" s="16" t="s">
        <v>13</v>
      </c>
      <c r="B56" s="17" t="s">
        <v>14</v>
      </c>
      <c r="C56" s="30">
        <f>SUM(C57:C57)</f>
        <v>300</v>
      </c>
      <c r="D56" s="30">
        <f>SUM(D57:D57)</f>
        <v>20</v>
      </c>
      <c r="E56" s="30">
        <f t="shared" si="4"/>
        <v>6.666666666666667</v>
      </c>
      <c r="F56" s="30">
        <f>SUM(F57:F57)</f>
        <v>0</v>
      </c>
      <c r="G56" s="30">
        <f>SUM(G57:G57)</f>
        <v>20</v>
      </c>
      <c r="H56" s="30" t="s">
        <v>127</v>
      </c>
    </row>
    <row r="57" spans="1:8" ht="38.25">
      <c r="A57" s="4" t="s">
        <v>53</v>
      </c>
      <c r="B57" s="9" t="s">
        <v>15</v>
      </c>
      <c r="C57" s="13">
        <v>300</v>
      </c>
      <c r="D57" s="13">
        <v>20</v>
      </c>
      <c r="E57" s="13">
        <f t="shared" si="4"/>
        <v>6.666666666666667</v>
      </c>
      <c r="F57" s="13">
        <v>0</v>
      </c>
      <c r="G57" s="13">
        <f>SUM(D57-F57)</f>
        <v>20</v>
      </c>
      <c r="H57" s="51" t="s">
        <v>127</v>
      </c>
    </row>
    <row r="58" spans="1:8" s="18" customFormat="1" ht="12.75">
      <c r="A58" s="16" t="s">
        <v>16</v>
      </c>
      <c r="B58" s="17" t="s">
        <v>17</v>
      </c>
      <c r="C58" s="30">
        <f>SUM(C59:C62)</f>
        <v>12555.4</v>
      </c>
      <c r="D58" s="30">
        <f>SUM(D59:D62)</f>
        <v>3531.6</v>
      </c>
      <c r="E58" s="30">
        <f t="shared" si="4"/>
        <v>28.12813610080125</v>
      </c>
      <c r="F58" s="30">
        <f>SUM(F59:F62)</f>
        <v>3071.5</v>
      </c>
      <c r="G58" s="30">
        <f>SUM(G59:G62)</f>
        <v>460.0999999999999</v>
      </c>
      <c r="H58" s="30">
        <f t="shared" si="6"/>
        <v>114.97965163600847</v>
      </c>
    </row>
    <row r="59" spans="1:8" s="18" customFormat="1" ht="12.75">
      <c r="A59" s="33" t="s">
        <v>120</v>
      </c>
      <c r="B59" s="34" t="s">
        <v>121</v>
      </c>
      <c r="C59" s="35">
        <v>200</v>
      </c>
      <c r="D59" s="35">
        <v>0</v>
      </c>
      <c r="E59" s="35">
        <f>D59/C59*100</f>
        <v>0</v>
      </c>
      <c r="F59" s="35">
        <v>0</v>
      </c>
      <c r="G59" s="35">
        <f>SUM(D59-F59)</f>
        <v>0</v>
      </c>
      <c r="H59" s="51" t="s">
        <v>127</v>
      </c>
    </row>
    <row r="60" spans="1:8" ht="12.75">
      <c r="A60" s="4" t="s">
        <v>18</v>
      </c>
      <c r="B60" s="8" t="s">
        <v>19</v>
      </c>
      <c r="C60" s="13">
        <v>5200</v>
      </c>
      <c r="D60" s="13">
        <v>2715.1</v>
      </c>
      <c r="E60" s="13">
        <f>D60/C60*100</f>
        <v>52.21346153846154</v>
      </c>
      <c r="F60" s="13">
        <v>2762</v>
      </c>
      <c r="G60" s="13">
        <f>SUM(D60-F60)</f>
        <v>-46.90000000000009</v>
      </c>
      <c r="H60" s="35">
        <f t="shared" si="6"/>
        <v>98.30195510499638</v>
      </c>
    </row>
    <row r="61" spans="1:8" ht="12.75">
      <c r="A61" s="4" t="s">
        <v>117</v>
      </c>
      <c r="B61" s="9" t="s">
        <v>51</v>
      </c>
      <c r="C61" s="13">
        <v>5823.4</v>
      </c>
      <c r="D61" s="13">
        <v>766.5</v>
      </c>
      <c r="E61" s="13">
        <f aca="true" t="shared" si="7" ref="E61:E91">D61/C61*100</f>
        <v>13.162413710203664</v>
      </c>
      <c r="F61" s="13">
        <v>302.3</v>
      </c>
      <c r="G61" s="13">
        <f>SUM(D61-F61)</f>
        <v>464.2</v>
      </c>
      <c r="H61" s="35">
        <f t="shared" si="6"/>
        <v>253.5560701290109</v>
      </c>
    </row>
    <row r="62" spans="1:8" ht="14.25" customHeight="1">
      <c r="A62" s="4" t="s">
        <v>20</v>
      </c>
      <c r="B62" s="8" t="s">
        <v>21</v>
      </c>
      <c r="C62" s="13">
        <v>1332</v>
      </c>
      <c r="D62" s="13">
        <v>50</v>
      </c>
      <c r="E62" s="13">
        <f t="shared" si="7"/>
        <v>3.7537537537537538</v>
      </c>
      <c r="F62" s="13">
        <v>7.2</v>
      </c>
      <c r="G62" s="13">
        <f>SUM(D62-F62)</f>
        <v>42.8</v>
      </c>
      <c r="H62" s="35">
        <f t="shared" si="6"/>
        <v>694.4444444444445</v>
      </c>
    </row>
    <row r="63" spans="1:8" s="18" customFormat="1" ht="12.75">
      <c r="A63" s="16" t="s">
        <v>22</v>
      </c>
      <c r="B63" s="17" t="s">
        <v>23</v>
      </c>
      <c r="C63" s="30">
        <f>SUM(C64:C66)</f>
        <v>10200.6</v>
      </c>
      <c r="D63" s="30">
        <f>SUM(D64:D66)</f>
        <v>4432.4</v>
      </c>
      <c r="E63" s="30">
        <f>D63/C63*100</f>
        <v>43.452345940434874</v>
      </c>
      <c r="F63" s="30">
        <f>SUM(F64:F66)</f>
        <v>4444</v>
      </c>
      <c r="G63" s="30">
        <f>SUM(G64:G66)</f>
        <v>-11.600000000000364</v>
      </c>
      <c r="H63" s="30">
        <f t="shared" si="6"/>
        <v>99.73897389738973</v>
      </c>
    </row>
    <row r="64" spans="1:8" ht="12.75">
      <c r="A64" s="4" t="s">
        <v>65</v>
      </c>
      <c r="B64" s="14" t="s">
        <v>64</v>
      </c>
      <c r="C64" s="13">
        <v>146</v>
      </c>
      <c r="D64" s="13">
        <v>57.7</v>
      </c>
      <c r="E64" s="13">
        <f t="shared" si="7"/>
        <v>39.52054794520548</v>
      </c>
      <c r="F64" s="13">
        <v>48.9</v>
      </c>
      <c r="G64" s="13">
        <f>SUM(D64-F64)</f>
        <v>8.800000000000004</v>
      </c>
      <c r="H64" s="35">
        <f t="shared" si="6"/>
        <v>117.99591002044991</v>
      </c>
    </row>
    <row r="65" spans="1:8" ht="12.75">
      <c r="A65" s="4" t="s">
        <v>24</v>
      </c>
      <c r="B65" s="8" t="s">
        <v>25</v>
      </c>
      <c r="C65" s="13">
        <v>460</v>
      </c>
      <c r="D65" s="13">
        <v>161.7</v>
      </c>
      <c r="E65" s="13">
        <f t="shared" si="7"/>
        <v>35.15217391304348</v>
      </c>
      <c r="F65" s="13">
        <v>76</v>
      </c>
      <c r="G65" s="13">
        <f>SUM(D65-F65)</f>
        <v>85.69999999999999</v>
      </c>
      <c r="H65" s="35">
        <f t="shared" si="6"/>
        <v>212.76315789473682</v>
      </c>
    </row>
    <row r="66" spans="1:8" ht="25.5">
      <c r="A66" s="4" t="s">
        <v>79</v>
      </c>
      <c r="B66" s="14" t="s">
        <v>69</v>
      </c>
      <c r="C66" s="13">
        <v>9594.6</v>
      </c>
      <c r="D66" s="13">
        <v>4213</v>
      </c>
      <c r="E66" s="13">
        <f t="shared" si="7"/>
        <v>43.91011610697684</v>
      </c>
      <c r="F66" s="13">
        <v>4319.1</v>
      </c>
      <c r="G66" s="13">
        <f>SUM(D66-F66)</f>
        <v>-106.10000000000036</v>
      </c>
      <c r="H66" s="35">
        <f t="shared" si="6"/>
        <v>97.54346970433654</v>
      </c>
    </row>
    <row r="67" spans="1:8" ht="12.75">
      <c r="A67" s="16" t="s">
        <v>70</v>
      </c>
      <c r="B67" s="25" t="s">
        <v>71</v>
      </c>
      <c r="C67" s="30">
        <f>SUM(C68:C68)</f>
        <v>217.5</v>
      </c>
      <c r="D67" s="30">
        <f>SUM(D68:D68)</f>
        <v>28</v>
      </c>
      <c r="E67" s="30">
        <f>D67/C67*100</f>
        <v>12.873563218390805</v>
      </c>
      <c r="F67" s="30">
        <f>SUM(F68:F68)</f>
        <v>91.5</v>
      </c>
      <c r="G67" s="30">
        <f>SUM(G68:G68)</f>
        <v>-63.5</v>
      </c>
      <c r="H67" s="30">
        <f t="shared" si="6"/>
        <v>30.601092896174865</v>
      </c>
    </row>
    <row r="68" spans="1:8" ht="12.75">
      <c r="A68" s="4" t="s">
        <v>73</v>
      </c>
      <c r="B68" s="14" t="s">
        <v>72</v>
      </c>
      <c r="C68" s="13">
        <v>217.5</v>
      </c>
      <c r="D68" s="13">
        <v>28</v>
      </c>
      <c r="E68" s="13">
        <f>D68/C68*100</f>
        <v>12.873563218390805</v>
      </c>
      <c r="F68" s="13">
        <v>91.5</v>
      </c>
      <c r="G68" s="13">
        <f>SUM(D68-F68)</f>
        <v>-63.5</v>
      </c>
      <c r="H68" s="35">
        <f t="shared" si="6"/>
        <v>30.601092896174865</v>
      </c>
    </row>
    <row r="69" spans="1:8" s="18" customFormat="1" ht="12.75">
      <c r="A69" s="16" t="s">
        <v>26</v>
      </c>
      <c r="B69" s="17" t="s">
        <v>27</v>
      </c>
      <c r="C69" s="30">
        <f>SUM(C70:C74)</f>
        <v>492485.8</v>
      </c>
      <c r="D69" s="30">
        <f>SUM(D70:D74)</f>
        <v>244670.1</v>
      </c>
      <c r="E69" s="30">
        <f t="shared" si="7"/>
        <v>49.68064053826527</v>
      </c>
      <c r="F69" s="30">
        <f>SUM(F70:F74)</f>
        <v>256888.59999999998</v>
      </c>
      <c r="G69" s="30">
        <f>SUM(G70:G74)</f>
        <v>-12218.499999999985</v>
      </c>
      <c r="H69" s="30">
        <f t="shared" si="6"/>
        <v>95.24365814598235</v>
      </c>
    </row>
    <row r="70" spans="1:8" ht="12.75">
      <c r="A70" s="4" t="s">
        <v>28</v>
      </c>
      <c r="B70" s="8" t="s">
        <v>29</v>
      </c>
      <c r="C70" s="13">
        <v>156655.7</v>
      </c>
      <c r="D70" s="13">
        <v>71246.7</v>
      </c>
      <c r="E70" s="13">
        <f t="shared" si="7"/>
        <v>45.479800607319106</v>
      </c>
      <c r="F70" s="13">
        <v>68095.2</v>
      </c>
      <c r="G70" s="13">
        <f>SUM(D70-F70)</f>
        <v>3151.5</v>
      </c>
      <c r="H70" s="35">
        <f t="shared" si="6"/>
        <v>104.62807951221231</v>
      </c>
    </row>
    <row r="71" spans="1:8" ht="12.75">
      <c r="A71" s="4" t="s">
        <v>30</v>
      </c>
      <c r="B71" s="8" t="s">
        <v>31</v>
      </c>
      <c r="C71" s="13">
        <v>289038.7</v>
      </c>
      <c r="D71" s="13">
        <v>150381.6</v>
      </c>
      <c r="E71" s="13">
        <f t="shared" si="7"/>
        <v>52.02818861280514</v>
      </c>
      <c r="F71" s="13">
        <v>147393.4</v>
      </c>
      <c r="G71" s="13">
        <f>SUM(D71-F71)</f>
        <v>2988.2000000000116</v>
      </c>
      <c r="H71" s="35">
        <f t="shared" si="6"/>
        <v>102.02736350474311</v>
      </c>
    </row>
    <row r="72" spans="1:8" ht="25.5" customHeight="1">
      <c r="A72" s="4" t="s">
        <v>122</v>
      </c>
      <c r="B72" s="14" t="s">
        <v>123</v>
      </c>
      <c r="C72" s="13">
        <v>31950.2</v>
      </c>
      <c r="D72" s="13">
        <v>16952.2</v>
      </c>
      <c r="E72" s="13">
        <f t="shared" si="7"/>
        <v>53.05819681879925</v>
      </c>
      <c r="F72" s="13">
        <v>34317.6</v>
      </c>
      <c r="G72" s="13">
        <f>SUM(D72-F72)</f>
        <v>-17365.399999999998</v>
      </c>
      <c r="H72" s="35">
        <f t="shared" si="6"/>
        <v>49.397976548476585</v>
      </c>
    </row>
    <row r="73" spans="1:8" ht="12.75">
      <c r="A73" s="36" t="s">
        <v>124</v>
      </c>
      <c r="B73" s="14" t="s">
        <v>32</v>
      </c>
      <c r="C73" s="13">
        <v>1256.6</v>
      </c>
      <c r="D73" s="13">
        <v>146.5</v>
      </c>
      <c r="E73" s="13">
        <f t="shared" si="7"/>
        <v>11.658443418749007</v>
      </c>
      <c r="F73" s="13">
        <v>78.8</v>
      </c>
      <c r="G73" s="13">
        <f>SUM(D73-F73)</f>
        <v>67.7</v>
      </c>
      <c r="H73" s="35">
        <f t="shared" si="6"/>
        <v>185.91370558375635</v>
      </c>
    </row>
    <row r="74" spans="1:8" ht="12.75">
      <c r="A74" s="4" t="s">
        <v>33</v>
      </c>
      <c r="B74" s="26" t="s">
        <v>34</v>
      </c>
      <c r="C74" s="13">
        <v>13584.6</v>
      </c>
      <c r="D74" s="13">
        <v>5943.1</v>
      </c>
      <c r="E74" s="13">
        <f t="shared" si="7"/>
        <v>43.74880379252978</v>
      </c>
      <c r="F74" s="13">
        <v>7003.6</v>
      </c>
      <c r="G74" s="13">
        <f>SUM(D74-F74)</f>
        <v>-1060.5</v>
      </c>
      <c r="H74" s="35">
        <f t="shared" si="6"/>
        <v>84.85778742361072</v>
      </c>
    </row>
    <row r="75" spans="1:8" s="18" customFormat="1" ht="12.75">
      <c r="A75" s="16" t="s">
        <v>54</v>
      </c>
      <c r="B75" s="17" t="s">
        <v>35</v>
      </c>
      <c r="C75" s="30">
        <f>SUM(C76:C77)</f>
        <v>64775.7</v>
      </c>
      <c r="D75" s="30">
        <f>SUM(D76:D77)</f>
        <v>29175.7</v>
      </c>
      <c r="E75" s="30">
        <f t="shared" si="7"/>
        <v>45.041118814617214</v>
      </c>
      <c r="F75" s="30">
        <f>SUM(F76:F77)</f>
        <v>30638</v>
      </c>
      <c r="G75" s="30">
        <f>SUM(G76:G77)</f>
        <v>-1462.300000000001</v>
      </c>
      <c r="H75" s="30">
        <f t="shared" si="6"/>
        <v>95.22716887525296</v>
      </c>
    </row>
    <row r="76" spans="1:8" ht="12.75">
      <c r="A76" s="4" t="s">
        <v>36</v>
      </c>
      <c r="B76" s="8" t="s">
        <v>37</v>
      </c>
      <c r="C76" s="13">
        <v>51360.4</v>
      </c>
      <c r="D76" s="13">
        <v>23519</v>
      </c>
      <c r="E76" s="13">
        <f t="shared" si="7"/>
        <v>45.79208884666007</v>
      </c>
      <c r="F76" s="13">
        <v>22957.2</v>
      </c>
      <c r="G76" s="13">
        <f>SUM(D76-F76)</f>
        <v>561.7999999999993</v>
      </c>
      <c r="H76" s="35">
        <f t="shared" si="6"/>
        <v>102.44716254595507</v>
      </c>
    </row>
    <row r="77" spans="1:8" ht="29.25" customHeight="1">
      <c r="A77" s="4" t="s">
        <v>55</v>
      </c>
      <c r="B77" s="9" t="s">
        <v>38</v>
      </c>
      <c r="C77" s="13">
        <v>13415.3</v>
      </c>
      <c r="D77" s="13">
        <v>5656.7</v>
      </c>
      <c r="E77" s="13">
        <f t="shared" si="7"/>
        <v>42.16603430411545</v>
      </c>
      <c r="F77" s="13">
        <v>7680.8</v>
      </c>
      <c r="G77" s="13">
        <f>SUM(D77-F77)</f>
        <v>-2024.1000000000004</v>
      </c>
      <c r="H77" s="35">
        <f t="shared" si="6"/>
        <v>73.64727632538278</v>
      </c>
    </row>
    <row r="78" spans="1:8" s="18" customFormat="1" ht="12.75">
      <c r="A78" s="16" t="s">
        <v>39</v>
      </c>
      <c r="B78" s="17" t="s">
        <v>40</v>
      </c>
      <c r="C78" s="30">
        <f>SUM(C79:C82)</f>
        <v>41263.299999999996</v>
      </c>
      <c r="D78" s="30">
        <f>SUM(D79:D82)</f>
        <v>17338.4</v>
      </c>
      <c r="E78" s="30">
        <f t="shared" si="7"/>
        <v>42.01893692457948</v>
      </c>
      <c r="F78" s="30">
        <f>SUM(F79:F82)</f>
        <v>24575.8</v>
      </c>
      <c r="G78" s="30">
        <f>SUM(G79:G82)</f>
        <v>-7237.4</v>
      </c>
      <c r="H78" s="30">
        <f t="shared" si="6"/>
        <v>70.55070435143516</v>
      </c>
    </row>
    <row r="79" spans="1:8" ht="12.75">
      <c r="A79" s="4" t="s">
        <v>41</v>
      </c>
      <c r="B79" s="14">
        <v>1001</v>
      </c>
      <c r="C79" s="13">
        <v>5013</v>
      </c>
      <c r="D79" s="13">
        <v>2455.9</v>
      </c>
      <c r="E79" s="13">
        <f t="shared" si="7"/>
        <v>48.99062437662079</v>
      </c>
      <c r="F79" s="13">
        <v>2335.9</v>
      </c>
      <c r="G79" s="13">
        <f>SUM(D79-F79)</f>
        <v>120</v>
      </c>
      <c r="H79" s="35">
        <f t="shared" si="6"/>
        <v>105.13720621601952</v>
      </c>
    </row>
    <row r="80" spans="1:8" ht="12.75">
      <c r="A80" s="4" t="s">
        <v>42</v>
      </c>
      <c r="B80" s="14" t="s">
        <v>43</v>
      </c>
      <c r="C80" s="13">
        <v>4430</v>
      </c>
      <c r="D80" s="13">
        <v>2005.3</v>
      </c>
      <c r="E80" s="13">
        <f t="shared" si="7"/>
        <v>45.26636568848758</v>
      </c>
      <c r="F80" s="13">
        <v>5433.8</v>
      </c>
      <c r="G80" s="13">
        <f>SUM(D80-F80)</f>
        <v>-3428.5</v>
      </c>
      <c r="H80" s="35">
        <f t="shared" si="6"/>
        <v>36.90419227796385</v>
      </c>
    </row>
    <row r="81" spans="1:8" ht="15.75" customHeight="1">
      <c r="A81" s="4" t="s">
        <v>44</v>
      </c>
      <c r="B81" s="14">
        <v>1004</v>
      </c>
      <c r="C81" s="13">
        <v>27528.2</v>
      </c>
      <c r="D81" s="13">
        <v>11106.3</v>
      </c>
      <c r="E81" s="13">
        <f t="shared" si="7"/>
        <v>40.3451733131843</v>
      </c>
      <c r="F81" s="13">
        <v>14951.8</v>
      </c>
      <c r="G81" s="13">
        <f>SUM(D81-F81)</f>
        <v>-3845.5</v>
      </c>
      <c r="H81" s="35">
        <f t="shared" si="6"/>
        <v>74.28068861274227</v>
      </c>
    </row>
    <row r="82" spans="1:8" ht="14.25" customHeight="1">
      <c r="A82" s="4" t="s">
        <v>45</v>
      </c>
      <c r="B82" s="14">
        <v>1006</v>
      </c>
      <c r="C82" s="13">
        <v>4292.1</v>
      </c>
      <c r="D82" s="13">
        <v>1770.9</v>
      </c>
      <c r="E82" s="13">
        <f t="shared" si="7"/>
        <v>41.259523310267696</v>
      </c>
      <c r="F82" s="13">
        <v>1854.3</v>
      </c>
      <c r="G82" s="13">
        <f>SUM(D82-F82)</f>
        <v>-83.39999999999986</v>
      </c>
      <c r="H82" s="35">
        <f t="shared" si="6"/>
        <v>95.5023458987219</v>
      </c>
    </row>
    <row r="83" spans="1:8" s="18" customFormat="1" ht="12.75">
      <c r="A83" s="16" t="s">
        <v>56</v>
      </c>
      <c r="B83" s="19" t="s">
        <v>46</v>
      </c>
      <c r="C83" s="30">
        <f>SUM(C84:C85)</f>
        <v>50599.200000000004</v>
      </c>
      <c r="D83" s="30">
        <f>SUM(D84:D85)</f>
        <v>24787.8</v>
      </c>
      <c r="E83" s="30">
        <f t="shared" si="7"/>
        <v>48.98852155765308</v>
      </c>
      <c r="F83" s="30">
        <f>SUM(F84:F85)</f>
        <v>7170.1</v>
      </c>
      <c r="G83" s="30">
        <f>SUM(G84:G85)</f>
        <v>17617.7</v>
      </c>
      <c r="H83" s="30">
        <f t="shared" si="6"/>
        <v>345.7106595444972</v>
      </c>
    </row>
    <row r="84" spans="1:8" ht="12.75">
      <c r="A84" s="4" t="s">
        <v>57</v>
      </c>
      <c r="B84" s="9" t="s">
        <v>47</v>
      </c>
      <c r="C84" s="13">
        <v>49144.8</v>
      </c>
      <c r="D84" s="13">
        <v>24259.8</v>
      </c>
      <c r="E84" s="13">
        <f t="shared" si="7"/>
        <v>49.36392049616642</v>
      </c>
      <c r="F84" s="13">
        <v>6550.3</v>
      </c>
      <c r="G84" s="13">
        <f>SUM(D84-F84)</f>
        <v>17709.5</v>
      </c>
      <c r="H84" s="35">
        <f t="shared" si="6"/>
        <v>370.3616628246034</v>
      </c>
    </row>
    <row r="85" spans="1:8" ht="12.75">
      <c r="A85" s="4" t="s">
        <v>66</v>
      </c>
      <c r="B85" s="26">
        <v>1105</v>
      </c>
      <c r="C85" s="13">
        <v>1454.4</v>
      </c>
      <c r="D85" s="13">
        <v>528</v>
      </c>
      <c r="E85" s="13">
        <f t="shared" si="7"/>
        <v>36.3036303630363</v>
      </c>
      <c r="F85" s="13">
        <v>619.8</v>
      </c>
      <c r="G85" s="13">
        <f>SUM(D85-F85)</f>
        <v>-91.79999999999995</v>
      </c>
      <c r="H85" s="35">
        <f t="shared" si="6"/>
        <v>85.18877057115199</v>
      </c>
    </row>
    <row r="86" spans="1:8" s="18" customFormat="1" ht="25.5">
      <c r="A86" s="16" t="s">
        <v>50</v>
      </c>
      <c r="B86" s="19" t="s">
        <v>58</v>
      </c>
      <c r="C86" s="30">
        <f>SUM(C87:C87)</f>
        <v>5000</v>
      </c>
      <c r="D86" s="30">
        <f>SUM(D87:D87)</f>
        <v>1559.2</v>
      </c>
      <c r="E86" s="30">
        <f t="shared" si="7"/>
        <v>31.184</v>
      </c>
      <c r="F86" s="30">
        <f>SUM(F87:F87)</f>
        <v>1108.5</v>
      </c>
      <c r="G86" s="30">
        <f>SUM(G87:G87)</f>
        <v>450.70000000000005</v>
      </c>
      <c r="H86" s="30">
        <f t="shared" si="6"/>
        <v>140.65854758682906</v>
      </c>
    </row>
    <row r="87" spans="1:8" ht="25.5">
      <c r="A87" s="4" t="s">
        <v>116</v>
      </c>
      <c r="B87" s="9" t="s">
        <v>59</v>
      </c>
      <c r="C87" s="13">
        <v>5000</v>
      </c>
      <c r="D87" s="13">
        <v>1559.2</v>
      </c>
      <c r="E87" s="13">
        <f t="shared" si="7"/>
        <v>31.184</v>
      </c>
      <c r="F87" s="13">
        <v>1108.5</v>
      </c>
      <c r="G87" s="13">
        <f>SUM(D87-F87)</f>
        <v>450.70000000000005</v>
      </c>
      <c r="H87" s="35">
        <f t="shared" si="6"/>
        <v>140.65854758682906</v>
      </c>
    </row>
    <row r="88" spans="1:8" s="18" customFormat="1" ht="38.25">
      <c r="A88" s="16" t="s">
        <v>78</v>
      </c>
      <c r="B88" s="19" t="s">
        <v>60</v>
      </c>
      <c r="C88" s="30">
        <f>SUM(C89:C89)</f>
        <v>30928.1</v>
      </c>
      <c r="D88" s="30">
        <f>SUM(D89:D89)</f>
        <v>15473.2</v>
      </c>
      <c r="E88" s="30">
        <f t="shared" si="7"/>
        <v>50.02958474655734</v>
      </c>
      <c r="F88" s="30">
        <f>F89+F90</f>
        <v>17972.9</v>
      </c>
      <c r="G88" s="30">
        <f>G89+G90</f>
        <v>-2499.699999999999</v>
      </c>
      <c r="H88" s="30">
        <f t="shared" si="6"/>
        <v>86.09183826761402</v>
      </c>
    </row>
    <row r="89" spans="1:8" ht="38.25">
      <c r="A89" s="4" t="s">
        <v>61</v>
      </c>
      <c r="B89" s="9" t="s">
        <v>62</v>
      </c>
      <c r="C89" s="13">
        <v>30928.1</v>
      </c>
      <c r="D89" s="13">
        <v>15473.2</v>
      </c>
      <c r="E89" s="13">
        <f t="shared" si="7"/>
        <v>50.02958474655734</v>
      </c>
      <c r="F89" s="13">
        <v>15169.9</v>
      </c>
      <c r="G89" s="13">
        <f>SUM(D89-F89)</f>
        <v>303.3000000000011</v>
      </c>
      <c r="H89" s="35">
        <f t="shared" si="6"/>
        <v>101.99935398387596</v>
      </c>
    </row>
    <row r="90" spans="1:8" ht="25.5">
      <c r="A90" s="4" t="s">
        <v>138</v>
      </c>
      <c r="B90" s="26">
        <v>1403</v>
      </c>
      <c r="C90" s="13">
        <v>0</v>
      </c>
      <c r="D90" s="13">
        <v>0</v>
      </c>
      <c r="E90" s="13">
        <v>0</v>
      </c>
      <c r="F90" s="13">
        <v>2803</v>
      </c>
      <c r="G90" s="13">
        <f>SUM(D90-F90)</f>
        <v>-2803</v>
      </c>
      <c r="H90" s="51" t="s">
        <v>127</v>
      </c>
    </row>
    <row r="91" spans="1:8" s="15" customFormat="1" ht="12.75">
      <c r="A91" s="20" t="s">
        <v>48</v>
      </c>
      <c r="B91" s="21"/>
      <c r="C91" s="31">
        <f>SUM(C46+C54+C56+C58+C63+C67+C69+C75+C78+C83+C86+C88)</f>
        <v>768650.7999999999</v>
      </c>
      <c r="D91" s="31">
        <f>SUM(D46+D54+D56+D58+D63+D67+D69+D75+D78+D83+D86+D88)</f>
        <v>370001.4</v>
      </c>
      <c r="E91" s="31">
        <f t="shared" si="7"/>
        <v>48.13647497667342</v>
      </c>
      <c r="F91" s="31">
        <f>SUM(F46+F54+F56+F58+F63+F67+F69+F75+F78+F83+F86+F88)</f>
        <v>375175.6</v>
      </c>
      <c r="G91" s="31">
        <f>SUM(G46+G54+G56+G58+G63+G67+G69+G75+G78+G83+G86+G88)</f>
        <v>-5174.199999999985</v>
      </c>
      <c r="H91" s="31">
        <f t="shared" si="6"/>
        <v>98.62085913902717</v>
      </c>
    </row>
    <row r="92" spans="1:8" s="24" customFormat="1" ht="25.5">
      <c r="A92" s="22" t="s">
        <v>63</v>
      </c>
      <c r="B92" s="23"/>
      <c r="C92" s="32">
        <v>-29700</v>
      </c>
      <c r="D92" s="32">
        <f>D44-D91</f>
        <v>11918.099999999977</v>
      </c>
      <c r="E92" s="29"/>
      <c r="F92" s="32">
        <v>18284.3</v>
      </c>
      <c r="G92" s="29"/>
      <c r="H92" s="29"/>
    </row>
    <row r="93" spans="1:8" ht="12.75">
      <c r="A93" s="5"/>
      <c r="B93" s="10"/>
      <c r="C93" s="37"/>
      <c r="D93" s="37"/>
      <c r="E93" s="38"/>
      <c r="F93" s="37"/>
      <c r="G93" s="39"/>
      <c r="H93" s="38"/>
    </row>
    <row r="94" spans="1:8" ht="26.25" customHeight="1">
      <c r="A94" s="5"/>
      <c r="B94" s="10"/>
      <c r="C94" s="78"/>
      <c r="D94" s="78"/>
      <c r="E94" s="78"/>
      <c r="F94" s="78"/>
      <c r="G94" s="78"/>
      <c r="H94" s="78"/>
    </row>
    <row r="95" spans="1:8" ht="12.75">
      <c r="A95" s="6"/>
      <c r="B95" s="11"/>
      <c r="C95" s="6"/>
      <c r="D95" s="6"/>
      <c r="E95" s="6"/>
      <c r="F95" s="6"/>
      <c r="G95" s="6"/>
      <c r="H95" s="6"/>
    </row>
  </sheetData>
  <sheetProtection/>
  <mergeCells count="2">
    <mergeCell ref="A1:H1"/>
    <mergeCell ref="C94:H94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6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Казначейский отдел</cp:lastModifiedBy>
  <cp:lastPrinted>2019-07-05T06:37:51Z</cp:lastPrinted>
  <dcterms:created xsi:type="dcterms:W3CDTF">2009-04-28T07:05:16Z</dcterms:created>
  <dcterms:modified xsi:type="dcterms:W3CDTF">2019-07-17T05:30:34Z</dcterms:modified>
  <cp:category/>
  <cp:version/>
  <cp:contentType/>
  <cp:contentStatus/>
</cp:coreProperties>
</file>