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<sst xmlns="http://schemas.openxmlformats.org/spreadsheetml/2006/main" count="163" uniqueCount="151">
  <si>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</si>
  <si>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</si>
  <si>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</si>
  <si>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</si>
  <si>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</si>
  <si>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</si>
  <si>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</si>
  <si>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</si>
  <si>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</si>
  <si>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</si>
  <si>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</si>
  <si>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</si>
  <si>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</si>
  <si>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</si>
  <si>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</si>
  <si>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</si>
  <si>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</si>
  <si>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</si>
  <si>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</si>
  <si>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</si>
  <si>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</si>
  <si>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</si>
  <si>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</si>
  <si>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</si>
  <si>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</si>
  <si>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</si>
  <si>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</si>
  <si>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</si>
  <si>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</si>
  <si>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</si>
  <si>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</si>
  <si>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</si>
  <si>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</si>
  <si>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</si>
  <si>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</si>
  <si>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</si>
  <si>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</si>
  <si>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</si>
  <si>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</si>
  <si>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</si>
  <si>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</si>
  <si>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</si>
  <si>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</si>
  <si>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</si>
  <si>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</si>
  <si>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</si>
  <si>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</si>
  <si>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</si>
  <si>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</si>
  <si>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</si>
  <si>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</si>
  <si>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</si>
  <si>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</si>
  <si>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</si>
  <si>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</si>
  <si>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</si>
  <si>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</si>
  <si>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</si>
  <si>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</si>
  <si>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</si>
  <si>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</si>
  <si>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</si>
  <si>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</si>
  <si>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</si>
  <si>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</si>
  <si>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</si>
  <si>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</si>
  <si>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</si>
  <si>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</si>
  <si>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</si>
  <si>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</si>
  <si>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</si>
  <si>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</si>
  <si>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</si>
  <si>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</si>
  <si>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</si>
  <si>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</si>
  <si>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</si>
  <si>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</si>
  <si>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</si>
  <si>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</si>
  <si>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</si>
  <si>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</si>
  <si>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</si>
  <si>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</si>
  <si>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</si>
  <si>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</si>
  <si>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</si>
  <si>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</si>
  <si>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</si>
  <si>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</si>
  <si>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</si>
  <si>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</si>
  <si>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</si>
  <si>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</si>
  <si>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</si>
  <si>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</si>
  <si>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</si>
  <si>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</si>
  <si>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</si>
  <si>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</si>
  <si>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</si>
  <si>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</si>
  <si>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</si>
  <si>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</si>
  <si>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</si>
  <si>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</si>
  <si>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</si>
  <si>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</si>
  <si>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</si>
  <si>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</si>
  <si>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</si>
  <si>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</si>
  <si>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</si>
  <si>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</si>
  <si>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</si>
  <si>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</si>
  <si>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</si>
  <si>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</si>
  <si>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</si>
  <si>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</si>
  <si>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</si>
  <si>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</si>
  <si>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</si>
  <si>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</si>
  <si>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</si>
  <si>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</si>
  <si>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</si>
  <si>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</si>
  <si>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</si>
  <si>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</si>
  <si>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</si>
  <si>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</si>
  <si>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</si>
  <si>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</si>
  <si>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</si>
  <si>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</si>
  <si>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</si>
  <si>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</si>
  <si>
    <t>Уточненный план на 2019 год</t>
  </si>
  <si>
    <t>отклонение (факт 2019-2018)</t>
  </si>
  <si>
    <t>Процент роста исполнения 2019 к 2018 году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</si>
  <si>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</si>
  <si>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</si>
  <si>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</si>
  <si>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</si>
  <si>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</si>
  <si>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>Исполнено за 1 полугодие 2019 года</t>
  </si>
  <si>
    <t>% исполнения за 1 полугодие 2019 года</t>
  </si>
  <si>
    <t>Исполнено за 1 полугодие 2018 года</t>
  </si>
  <si>
    <t>Отчет об исполнении консолидированного бюджета  Гагаринского района Смоленской области за 1 полугодие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</si>
</sst>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vertical="top" wrapText="1"/>
      <protection/>
    </xf>
    <xf numFmtId="4" fontId="35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vertical="top"/>
    </xf>
    <xf numFmtId="178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49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vertical="center" wrapText="1"/>
    </xf>
    <xf numFmtId="178" fontId="5" fillId="13" borderId="12" xfId="0" applyNumberFormat="1" applyFont="1" applyFill="1" applyBorder="1" applyAlignment="1">
      <alignment vertical="center" wrapText="1"/>
    </xf>
    <xf numFmtId="3" fontId="5" fillId="13" borderId="12" xfId="0" applyNumberFormat="1" applyFont="1" applyFill="1" applyBorder="1" applyAlignment="1">
      <alignment horizontal="center" vertical="center" wrapText="1"/>
    </xf>
    <xf numFmtId="178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" fillId="0" borderId="1" xfId="33" applyNumberFormat="1" applyFont="1" applyAlignment="1" applyProtection="1">
      <alignment horizontal="left" vertical="top" wrapText="1"/>
      <protection/>
    </xf>
    <xf numFmtId="178" fontId="5" fillId="37" borderId="12" xfId="0" applyNumberFormat="1" applyFont="1" applyFill="1" applyBorder="1" applyAlignment="1">
      <alignment vertical="top" wrapText="1"/>
    </xf>
    <xf numFmtId="3" fontId="5" fillId="37" borderId="12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13" borderId="12" xfId="0" applyNumberFormat="1" applyFont="1" applyFill="1" applyBorder="1" applyAlignment="1">
      <alignment vertical="top" wrapText="1"/>
    </xf>
    <xf numFmtId="3" fontId="5" fillId="13" borderId="12" xfId="0" applyNumberFormat="1" applyFont="1" applyFill="1" applyBorder="1" applyAlignment="1">
      <alignment horizontal="center" vertical="top" wrapText="1"/>
    </xf>
    <xf numFmtId="178" fontId="5" fillId="38" borderId="12" xfId="0" applyNumberFormat="1" applyFont="1" applyFill="1" applyBorder="1" applyAlignment="1">
      <alignment vertical="top" wrapText="1"/>
    </xf>
    <xf numFmtId="3" fontId="5" fillId="38" borderId="12" xfId="0" applyNumberFormat="1" applyFont="1" applyFill="1" applyBorder="1" applyAlignment="1">
      <alignment horizontal="center" vertical="top" wrapText="1"/>
    </xf>
    <xf numFmtId="178" fontId="10" fillId="13" borderId="12" xfId="0" applyNumberFormat="1" applyFont="1" applyFill="1" applyBorder="1" applyAlignment="1">
      <alignment vertical="center" wrapText="1"/>
    </xf>
    <xf numFmtId="178" fontId="5" fillId="39" borderId="12" xfId="0" applyNumberFormat="1" applyFont="1" applyFill="1" applyBorder="1" applyAlignment="1">
      <alignment vertical="center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178" fontId="1" fillId="0" borderId="12" xfId="0" applyNumberFormat="1" applyFont="1" applyFill="1" applyBorder="1" applyAlignment="1">
      <alignment horizontal="right" vertical="top" wrapText="1"/>
    </xf>
    <xf numFmtId="178" fontId="1" fillId="0" borderId="14" xfId="34" applyNumberFormat="1" applyFont="1" applyFill="1" applyBorder="1" applyAlignment="1" applyProtection="1">
      <alignment vertical="top" shrinkToFit="1"/>
      <protection/>
    </xf>
    <xf numFmtId="178" fontId="9" fillId="6" borderId="12" xfId="0" applyNumberFormat="1" applyFont="1" applyFill="1" applyBorder="1" applyAlignment="1">
      <alignment vertical="top" wrapText="1"/>
    </xf>
    <xf numFmtId="178" fontId="5" fillId="6" borderId="12" xfId="0" applyNumberFormat="1" applyFont="1" applyFill="1" applyBorder="1" applyAlignment="1">
      <alignment vertical="top" wrapText="1"/>
    </xf>
    <xf numFmtId="178" fontId="1" fillId="13" borderId="12" xfId="0" applyNumberFormat="1" applyFont="1" applyFill="1" applyBorder="1" applyAlignment="1">
      <alignment vertical="top" wrapText="1"/>
    </xf>
    <xf numFmtId="178" fontId="9" fillId="0" borderId="1" xfId="34" applyNumberFormat="1" applyFont="1" applyFill="1" applyAlignment="1" applyProtection="1">
      <alignment vertical="top" shrinkToFit="1"/>
      <protection/>
    </xf>
    <xf numFmtId="178" fontId="10" fillId="38" borderId="12" xfId="0" applyNumberFormat="1" applyFont="1" applyFill="1" applyBorder="1" applyAlignment="1">
      <alignment vertical="top" wrapText="1"/>
    </xf>
    <xf numFmtId="178" fontId="10" fillId="35" borderId="12" xfId="0" applyNumberFormat="1" applyFont="1" applyFill="1" applyBorder="1" applyAlignment="1">
      <alignment vertical="center" wrapText="1"/>
    </xf>
    <xf numFmtId="178" fontId="1" fillId="33" borderId="13" xfId="0" applyNumberFormat="1" applyFont="1" applyFill="1" applyBorder="1" applyAlignment="1">
      <alignment vertical="top"/>
    </xf>
    <xf numFmtId="178" fontId="2" fillId="33" borderId="13" xfId="0" applyNumberFormat="1" applyFont="1" applyFill="1" applyBorder="1" applyAlignment="1">
      <alignment horizontal="center" vertical="top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1" fillId="36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178" fontId="51" fillId="35" borderId="12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vertical="top" wrapText="1"/>
    </xf>
    <xf numFmtId="178" fontId="10" fillId="38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6" fillId="36" borderId="15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3" sqref="F103"/>
    </sheetView>
  </sheetViews>
  <sheetFormatPr defaultColWidth="9.00390625" defaultRowHeight="12.75"/>
  <cols>
    <col min="1" max="1" width="44.875" style="2" customWidth="1"/>
    <col min="2" max="2" width="8.25390625" style="15" customWidth="1"/>
    <col min="3" max="3" width="13.00390625" style="2" customWidth="1"/>
    <col min="4" max="4" width="11.25390625" style="2" customWidth="1"/>
    <col min="5" max="5" width="9.25390625" style="2" customWidth="1"/>
    <col min="6" max="6" width="11.7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81" t="s">
        <v>150</v>
      </c>
      <c r="B1" s="81"/>
      <c r="C1" s="81"/>
      <c r="D1" s="81"/>
      <c r="E1" s="81"/>
      <c r="F1" s="81"/>
      <c r="G1" s="81"/>
      <c r="H1" s="81"/>
    </row>
    <row r="2" spans="1:8" ht="63.75">
      <c r="A2" s="3" t="s">
        <v>0</v>
      </c>
      <c r="B2" s="10" t="s">
        <v>1</v>
      </c>
      <c r="C2" s="29" t="s">
        <v>139</v>
      </c>
      <c r="D2" s="29" t="s">
        <v>147</v>
      </c>
      <c r="E2" s="1" t="s">
        <v>148</v>
      </c>
      <c r="F2" s="29" t="s">
        <v>149</v>
      </c>
      <c r="G2" s="1" t="s">
        <v>140</v>
      </c>
      <c r="H2" s="1" t="s">
        <v>141</v>
      </c>
    </row>
    <row r="3" spans="1:8" ht="14.25">
      <c r="A3" s="35" t="s">
        <v>85</v>
      </c>
      <c r="B3" s="36">
        <v>10000</v>
      </c>
      <c r="C3" s="57">
        <f>C4+C27</f>
        <v>458470.69999999995</v>
      </c>
      <c r="D3" s="57">
        <f>D4+D27</f>
        <v>247208.30000000002</v>
      </c>
      <c r="E3" s="57">
        <f aca="true" t="shared" si="0" ref="E3:E50">D3/C3*100</f>
        <v>53.92019599071436</v>
      </c>
      <c r="F3" s="57">
        <f>F4+F27</f>
        <v>250765</v>
      </c>
      <c r="G3" s="57">
        <f aca="true" t="shared" si="1" ref="G3:G8">D3-F3</f>
        <v>-3556.6999999999825</v>
      </c>
      <c r="H3" s="57">
        <f>D3/F3*100</f>
        <v>98.58166012003271</v>
      </c>
    </row>
    <row r="4" spans="1:8" ht="12.75">
      <c r="A4" s="37" t="s">
        <v>121</v>
      </c>
      <c r="B4" s="38"/>
      <c r="C4" s="37">
        <f>C5+C7+C9+C13+C19+C21+C24</f>
        <v>424542.1</v>
      </c>
      <c r="D4" s="37">
        <f>D5+D7+D9+D13+D19+D21+D24</f>
        <v>224914.2</v>
      </c>
      <c r="E4" s="37">
        <f t="shared" si="0"/>
        <v>52.97806742841288</v>
      </c>
      <c r="F4" s="37">
        <f>F5+F7+F9+F13+F19+F21+F24</f>
        <v>226737</v>
      </c>
      <c r="G4" s="37">
        <f t="shared" si="1"/>
        <v>-1822.7999999999884</v>
      </c>
      <c r="H4" s="58">
        <f aca="true" t="shared" si="2" ref="H4:H50">D4/F4*100</f>
        <v>99.19607298323609</v>
      </c>
    </row>
    <row r="5" spans="1:8" ht="13.5">
      <c r="A5" s="39" t="s">
        <v>86</v>
      </c>
      <c r="B5" s="40">
        <v>10100</v>
      </c>
      <c r="C5" s="50">
        <f>C6</f>
        <v>324565.3</v>
      </c>
      <c r="D5" s="50">
        <f>D6</f>
        <v>184224.1</v>
      </c>
      <c r="E5" s="50">
        <f t="shared" si="0"/>
        <v>56.76025748901685</v>
      </c>
      <c r="F5" s="50">
        <f>F6</f>
        <v>175319.3</v>
      </c>
      <c r="G5" s="41">
        <f t="shared" si="1"/>
        <v>8904.800000000017</v>
      </c>
      <c r="H5" s="41">
        <f t="shared" si="2"/>
        <v>105.07918979827093</v>
      </c>
    </row>
    <row r="6" spans="1:8" ht="12.75">
      <c r="A6" s="41" t="s">
        <v>87</v>
      </c>
      <c r="B6" s="42">
        <v>10102</v>
      </c>
      <c r="C6" s="59">
        <v>324565.3</v>
      </c>
      <c r="D6" s="59">
        <v>184224.1</v>
      </c>
      <c r="E6" s="41">
        <f t="shared" si="0"/>
        <v>56.76025748901685</v>
      </c>
      <c r="F6" s="59">
        <v>175319.3</v>
      </c>
      <c r="G6" s="41">
        <f t="shared" si="1"/>
        <v>8904.800000000017</v>
      </c>
      <c r="H6" s="41">
        <f t="shared" si="2"/>
        <v>105.07918979827093</v>
      </c>
    </row>
    <row r="7" spans="1:8" ht="27">
      <c r="A7" s="43" t="s">
        <v>88</v>
      </c>
      <c r="B7" s="44">
        <v>10300</v>
      </c>
      <c r="C7" s="41">
        <f>C8</f>
        <v>15525.3</v>
      </c>
      <c r="D7" s="41">
        <f>D8</f>
        <v>8437.3</v>
      </c>
      <c r="E7" s="41">
        <f t="shared" si="0"/>
        <v>54.345487687838556</v>
      </c>
      <c r="F7" s="41">
        <f>F8</f>
        <v>7103.2</v>
      </c>
      <c r="G7" s="41">
        <f t="shared" si="1"/>
        <v>1334.0999999999995</v>
      </c>
      <c r="H7" s="41">
        <f t="shared" si="2"/>
        <v>118.78167586439913</v>
      </c>
    </row>
    <row r="8" spans="1:8" ht="12.75">
      <c r="A8" s="45" t="s">
        <v>89</v>
      </c>
      <c r="B8" s="46">
        <v>10302</v>
      </c>
      <c r="C8" s="59">
        <v>15525.3</v>
      </c>
      <c r="D8" s="59">
        <v>8437.3</v>
      </c>
      <c r="E8" s="41">
        <f t="shared" si="0"/>
        <v>54.345487687838556</v>
      </c>
      <c r="F8" s="59">
        <v>7103.2</v>
      </c>
      <c r="G8" s="41">
        <f t="shared" si="1"/>
        <v>1334.0999999999995</v>
      </c>
      <c r="H8" s="41">
        <f t="shared" si="2"/>
        <v>118.78167586439913</v>
      </c>
    </row>
    <row r="9" spans="1:8" ht="13.5">
      <c r="A9" s="39" t="s">
        <v>90</v>
      </c>
      <c r="B9" s="40">
        <v>10500</v>
      </c>
      <c r="C9" s="50">
        <f>C10+C11+C12</f>
        <v>26709.500000000004</v>
      </c>
      <c r="D9" s="50">
        <f>D10+D11+D12</f>
        <v>12574.6</v>
      </c>
      <c r="E9" s="50">
        <f t="shared" si="0"/>
        <v>47.079129148804725</v>
      </c>
      <c r="F9" s="50">
        <f>F10+F11+F12</f>
        <v>13532.7</v>
      </c>
      <c r="G9" s="41">
        <f aca="true" t="shared" si="3" ref="G9:G14">D9-F9</f>
        <v>-958.1000000000004</v>
      </c>
      <c r="H9" s="41">
        <f t="shared" si="2"/>
        <v>92.92011202494697</v>
      </c>
    </row>
    <row r="10" spans="1:8" ht="12.75">
      <c r="A10" s="41" t="s">
        <v>91</v>
      </c>
      <c r="B10" s="42">
        <v>10502</v>
      </c>
      <c r="C10" s="59">
        <v>18187.9</v>
      </c>
      <c r="D10" s="59">
        <v>8190.8</v>
      </c>
      <c r="E10" s="41">
        <f t="shared" si="0"/>
        <v>45.03433601460311</v>
      </c>
      <c r="F10" s="59">
        <v>8953</v>
      </c>
      <c r="G10" s="41">
        <f t="shared" si="3"/>
        <v>-762.1999999999998</v>
      </c>
      <c r="H10" s="41">
        <f t="shared" si="2"/>
        <v>91.48665251870881</v>
      </c>
    </row>
    <row r="11" spans="1:8" ht="12.75">
      <c r="A11" s="41" t="s">
        <v>92</v>
      </c>
      <c r="B11" s="42">
        <v>10503</v>
      </c>
      <c r="C11" s="59">
        <v>1450.4</v>
      </c>
      <c r="D11" s="59">
        <v>1563.9</v>
      </c>
      <c r="E11" s="41">
        <f t="shared" si="0"/>
        <v>107.8254274682846</v>
      </c>
      <c r="F11" s="59">
        <v>1426.1</v>
      </c>
      <c r="G11" s="41">
        <f t="shared" si="3"/>
        <v>137.80000000000018</v>
      </c>
      <c r="H11" s="41">
        <f t="shared" si="2"/>
        <v>109.66271649954422</v>
      </c>
    </row>
    <row r="12" spans="1:8" ht="12.75">
      <c r="A12" s="41" t="s">
        <v>93</v>
      </c>
      <c r="B12" s="42">
        <v>10504</v>
      </c>
      <c r="C12" s="59">
        <v>7071.2</v>
      </c>
      <c r="D12" s="59">
        <v>2819.9</v>
      </c>
      <c r="E12" s="41">
        <f t="shared" si="0"/>
        <v>39.87866274465438</v>
      </c>
      <c r="F12" s="59">
        <v>3153.6</v>
      </c>
      <c r="G12" s="41">
        <f t="shared" si="3"/>
        <v>-333.6999999999998</v>
      </c>
      <c r="H12" s="41">
        <f t="shared" si="2"/>
        <v>89.41844241501776</v>
      </c>
    </row>
    <row r="13" spans="1:8" ht="13.5">
      <c r="A13" s="39" t="s">
        <v>94</v>
      </c>
      <c r="B13" s="40">
        <v>10600</v>
      </c>
      <c r="C13" s="50">
        <f>C14+C15+C16</f>
        <v>51271</v>
      </c>
      <c r="D13" s="50">
        <f>D14+D15+D16</f>
        <v>16975.899999999998</v>
      </c>
      <c r="E13" s="50">
        <f t="shared" si="0"/>
        <v>33.11014023522068</v>
      </c>
      <c r="F13" s="50">
        <f>F14+F15+F16</f>
        <v>27876.8</v>
      </c>
      <c r="G13" s="41">
        <f t="shared" si="3"/>
        <v>-10900.900000000001</v>
      </c>
      <c r="H13" s="41">
        <f t="shared" si="2"/>
        <v>60.89615737817826</v>
      </c>
    </row>
    <row r="14" spans="1:8" ht="12.75">
      <c r="A14" s="41" t="s">
        <v>130</v>
      </c>
      <c r="B14" s="42">
        <v>10601</v>
      </c>
      <c r="C14" s="59">
        <v>12009.6</v>
      </c>
      <c r="D14" s="59">
        <v>1417.1</v>
      </c>
      <c r="E14" s="41">
        <f t="shared" si="0"/>
        <v>11.799726885158538</v>
      </c>
      <c r="F14" s="59">
        <v>1937.2</v>
      </c>
      <c r="G14" s="41">
        <f t="shared" si="3"/>
        <v>-520.1000000000001</v>
      </c>
      <c r="H14" s="41">
        <f t="shared" si="2"/>
        <v>73.15197191823249</v>
      </c>
    </row>
    <row r="15" spans="1:8" ht="12.75">
      <c r="A15" s="41" t="s">
        <v>131</v>
      </c>
      <c r="B15" s="42">
        <v>10605</v>
      </c>
      <c r="C15" s="41">
        <v>0</v>
      </c>
      <c r="D15" s="41">
        <v>84</v>
      </c>
      <c r="E15" s="60" t="s">
        <v>129</v>
      </c>
      <c r="F15" s="41">
        <v>101</v>
      </c>
      <c r="G15" s="41">
        <f aca="true" t="shared" si="4" ref="G15:G25">D15-F15</f>
        <v>-17</v>
      </c>
      <c r="H15" s="41">
        <f t="shared" si="2"/>
        <v>83.16831683168317</v>
      </c>
    </row>
    <row r="16" spans="1:8" ht="15">
      <c r="A16" s="77" t="s">
        <v>146</v>
      </c>
      <c r="B16" s="51">
        <v>10606</v>
      </c>
      <c r="C16" s="50">
        <f>C17+C18</f>
        <v>39261.4</v>
      </c>
      <c r="D16" s="50">
        <f>D17+D18</f>
        <v>15474.8</v>
      </c>
      <c r="E16" s="50">
        <f t="shared" si="0"/>
        <v>39.41479417443086</v>
      </c>
      <c r="F16" s="50">
        <f>F17+F18</f>
        <v>25838.6</v>
      </c>
      <c r="G16" s="41">
        <f t="shared" si="4"/>
        <v>-10363.8</v>
      </c>
      <c r="H16" s="41">
        <f t="shared" si="2"/>
        <v>59.89024173136316</v>
      </c>
    </row>
    <row r="17" spans="1:8" ht="12.75">
      <c r="A17" s="41" t="s">
        <v>142</v>
      </c>
      <c r="B17" s="42">
        <v>10606</v>
      </c>
      <c r="C17" s="41">
        <v>28828</v>
      </c>
      <c r="D17" s="41">
        <v>11789</v>
      </c>
      <c r="E17" s="50">
        <f t="shared" si="0"/>
        <v>40.89426946024698</v>
      </c>
      <c r="F17" s="60">
        <v>23636.1</v>
      </c>
      <c r="G17" s="41">
        <f t="shared" si="4"/>
        <v>-11847.099999999999</v>
      </c>
      <c r="H17" s="41">
        <f t="shared" si="2"/>
        <v>49.87709478298027</v>
      </c>
    </row>
    <row r="18" spans="1:8" ht="12.75">
      <c r="A18" s="41" t="s">
        <v>143</v>
      </c>
      <c r="B18" s="42">
        <v>10606</v>
      </c>
      <c r="C18" s="61">
        <v>10433.4</v>
      </c>
      <c r="D18" s="61">
        <v>3685.8</v>
      </c>
      <c r="E18" s="50">
        <f t="shared" si="0"/>
        <v>35.32693081833343</v>
      </c>
      <c r="F18" s="61">
        <v>2202.5</v>
      </c>
      <c r="G18" s="41">
        <f t="shared" si="4"/>
        <v>1483.3000000000002</v>
      </c>
      <c r="H18" s="41">
        <f t="shared" si="2"/>
        <v>167.3461975028377</v>
      </c>
    </row>
    <row r="19" spans="1:8" ht="30" customHeight="1">
      <c r="A19" s="39" t="s">
        <v>95</v>
      </c>
      <c r="B19" s="40">
        <v>10700</v>
      </c>
      <c r="C19" s="50">
        <f>C20</f>
        <v>2865.8</v>
      </c>
      <c r="D19" s="50">
        <f>D20</f>
        <v>706.2</v>
      </c>
      <c r="E19" s="50">
        <f t="shared" si="0"/>
        <v>24.64233372880173</v>
      </c>
      <c r="F19" s="50">
        <f>F20</f>
        <v>1334.1</v>
      </c>
      <c r="G19" s="41">
        <f t="shared" si="4"/>
        <v>-627.8999999999999</v>
      </c>
      <c r="H19" s="41">
        <f t="shared" si="2"/>
        <v>52.93456262648978</v>
      </c>
    </row>
    <row r="20" spans="1:8" ht="25.5">
      <c r="A20" s="41" t="s">
        <v>96</v>
      </c>
      <c r="B20" s="42">
        <v>10701</v>
      </c>
      <c r="C20" s="59">
        <v>2865.8</v>
      </c>
      <c r="D20" s="59">
        <v>706.2</v>
      </c>
      <c r="E20" s="41">
        <f t="shared" si="0"/>
        <v>24.64233372880173</v>
      </c>
      <c r="F20" s="59">
        <v>1334.1</v>
      </c>
      <c r="G20" s="41">
        <f t="shared" si="4"/>
        <v>-627.8999999999999</v>
      </c>
      <c r="H20" s="41">
        <f t="shared" si="2"/>
        <v>52.93456262648978</v>
      </c>
    </row>
    <row r="21" spans="1:8" ht="13.5">
      <c r="A21" s="39" t="s">
        <v>97</v>
      </c>
      <c r="B21" s="40">
        <v>10800</v>
      </c>
      <c r="C21" s="50">
        <f>SUM(C22:C23)</f>
        <v>3598</v>
      </c>
      <c r="D21" s="50">
        <f>SUM(D22:D23)</f>
        <v>1995.4</v>
      </c>
      <c r="E21" s="50">
        <f t="shared" si="0"/>
        <v>55.4585881045025</v>
      </c>
      <c r="F21" s="50">
        <f>SUM(F22:F23)</f>
        <v>1570.9</v>
      </c>
      <c r="G21" s="41">
        <f t="shared" si="4"/>
        <v>424.5</v>
      </c>
      <c r="H21" s="41">
        <f t="shared" si="2"/>
        <v>127.02272582595964</v>
      </c>
    </row>
    <row r="22" spans="1:8" ht="25.5">
      <c r="A22" s="41" t="s">
        <v>98</v>
      </c>
      <c r="B22" s="42">
        <v>10803</v>
      </c>
      <c r="C22" s="59">
        <v>3568</v>
      </c>
      <c r="D22" s="59">
        <v>1995.4</v>
      </c>
      <c r="E22" s="41">
        <f t="shared" si="0"/>
        <v>55.92488789237669</v>
      </c>
      <c r="F22" s="59">
        <v>1560.9</v>
      </c>
      <c r="G22" s="41">
        <f t="shared" si="4"/>
        <v>434.5</v>
      </c>
      <c r="H22" s="41">
        <f t="shared" si="2"/>
        <v>127.83650458069063</v>
      </c>
    </row>
    <row r="23" spans="1:8" ht="12.75">
      <c r="A23" s="47" t="s">
        <v>132</v>
      </c>
      <c r="B23" s="42">
        <v>10807</v>
      </c>
      <c r="C23" s="59">
        <v>30</v>
      </c>
      <c r="D23" s="59">
        <v>0</v>
      </c>
      <c r="E23" s="41">
        <v>0</v>
      </c>
      <c r="F23" s="59">
        <v>10</v>
      </c>
      <c r="G23" s="41">
        <f t="shared" si="4"/>
        <v>-10</v>
      </c>
      <c r="H23" s="41">
        <v>0</v>
      </c>
    </row>
    <row r="24" spans="1:8" ht="27">
      <c r="A24" s="39" t="s">
        <v>99</v>
      </c>
      <c r="B24" s="40">
        <v>10900</v>
      </c>
      <c r="C24" s="50">
        <f>C25+C26</f>
        <v>7.2</v>
      </c>
      <c r="D24" s="50">
        <f>D25+D26</f>
        <v>0.7</v>
      </c>
      <c r="E24" s="41">
        <f>D24/C24*100</f>
        <v>9.722222222222221</v>
      </c>
      <c r="F24" s="50">
        <f>F25+F26</f>
        <v>0</v>
      </c>
      <c r="G24" s="41">
        <f t="shared" si="4"/>
        <v>0.7</v>
      </c>
      <c r="H24" s="41">
        <v>0</v>
      </c>
    </row>
    <row r="25" spans="1:8" ht="12.75">
      <c r="A25" s="41" t="s">
        <v>100</v>
      </c>
      <c r="B25" s="42">
        <v>10906</v>
      </c>
      <c r="C25" s="59">
        <v>7.2</v>
      </c>
      <c r="D25" s="59">
        <v>0</v>
      </c>
      <c r="E25" s="60" t="s">
        <v>129</v>
      </c>
      <c r="F25" s="59">
        <v>0</v>
      </c>
      <c r="G25" s="41">
        <f t="shared" si="4"/>
        <v>0</v>
      </c>
      <c r="H25" s="60" t="s">
        <v>129</v>
      </c>
    </row>
    <row r="26" spans="1:8" ht="25.5">
      <c r="A26" s="41" t="s">
        <v>101</v>
      </c>
      <c r="B26" s="42">
        <v>10907</v>
      </c>
      <c r="C26" s="59">
        <v>0</v>
      </c>
      <c r="D26" s="59">
        <v>0.7</v>
      </c>
      <c r="E26" s="80" t="s">
        <v>129</v>
      </c>
      <c r="F26" s="59">
        <v>0</v>
      </c>
      <c r="G26" s="41">
        <f>D25-F25</f>
        <v>0</v>
      </c>
      <c r="H26" s="60" t="s">
        <v>129</v>
      </c>
    </row>
    <row r="27" spans="1:8" ht="12.75">
      <c r="A27" s="48" t="s">
        <v>122</v>
      </c>
      <c r="B27" s="49"/>
      <c r="C27" s="48">
        <f>C28+C32+C34+C36+C40+C41</f>
        <v>33928.6</v>
      </c>
      <c r="D27" s="48">
        <f>D28+D32+D34+D36+D40+D41</f>
        <v>22294.1</v>
      </c>
      <c r="E27" s="48">
        <f t="shared" si="0"/>
        <v>65.70887098200339</v>
      </c>
      <c r="F27" s="48">
        <f>F28+F32+F34+F36+F40+F41</f>
        <v>24027.999999999996</v>
      </c>
      <c r="G27" s="62">
        <f aca="true" t="shared" si="5" ref="G27:G33">D27-F27</f>
        <v>-1733.8999999999978</v>
      </c>
      <c r="H27" s="63">
        <f t="shared" si="2"/>
        <v>92.78383552522058</v>
      </c>
    </row>
    <row r="28" spans="1:8" ht="40.5">
      <c r="A28" s="39" t="s">
        <v>102</v>
      </c>
      <c r="B28" s="40">
        <v>11100</v>
      </c>
      <c r="C28" s="50">
        <f>C29+C30+C31</f>
        <v>18326.6</v>
      </c>
      <c r="D28" s="50">
        <f>D29+D30+D31</f>
        <v>8649.5</v>
      </c>
      <c r="E28" s="50">
        <f t="shared" si="0"/>
        <v>47.19642486876999</v>
      </c>
      <c r="F28" s="50">
        <f>F29+F30+F31</f>
        <v>11076.800000000001</v>
      </c>
      <c r="G28" s="41">
        <f t="shared" si="5"/>
        <v>-2427.300000000001</v>
      </c>
      <c r="H28" s="41">
        <f t="shared" si="2"/>
        <v>78.08663151812797</v>
      </c>
    </row>
    <row r="29" spans="1:8" ht="35.25" customHeight="1">
      <c r="A29" s="50" t="s">
        <v>103</v>
      </c>
      <c r="B29" s="51">
        <v>11105</v>
      </c>
      <c r="C29" s="50">
        <v>13453.4</v>
      </c>
      <c r="D29" s="50">
        <v>6355</v>
      </c>
      <c r="E29" s="50">
        <f t="shared" si="0"/>
        <v>47.23712964752404</v>
      </c>
      <c r="F29" s="50">
        <v>9088</v>
      </c>
      <c r="G29" s="41">
        <f t="shared" si="5"/>
        <v>-2733</v>
      </c>
      <c r="H29" s="41">
        <f t="shared" si="2"/>
        <v>69.92737676056338</v>
      </c>
    </row>
    <row r="30" spans="1:8" ht="27.75" customHeight="1">
      <c r="A30" s="50" t="s">
        <v>104</v>
      </c>
      <c r="B30" s="51">
        <v>11105</v>
      </c>
      <c r="C30" s="50">
        <v>4870.2</v>
      </c>
      <c r="D30" s="50">
        <v>2294.5</v>
      </c>
      <c r="E30" s="50">
        <f t="shared" si="0"/>
        <v>47.1130549053427</v>
      </c>
      <c r="F30" s="50">
        <v>1864.6</v>
      </c>
      <c r="G30" s="41">
        <f t="shared" si="5"/>
        <v>429.9000000000001</v>
      </c>
      <c r="H30" s="41">
        <f t="shared" si="2"/>
        <v>123.05588329936717</v>
      </c>
    </row>
    <row r="31" spans="1:8" ht="12.75">
      <c r="A31" s="41" t="s">
        <v>105</v>
      </c>
      <c r="B31" s="42">
        <v>11107</v>
      </c>
      <c r="C31" s="41">
        <v>3</v>
      </c>
      <c r="D31" s="41">
        <v>0</v>
      </c>
      <c r="E31" s="50">
        <f t="shared" si="0"/>
        <v>0</v>
      </c>
      <c r="F31" s="41">
        <v>124.2</v>
      </c>
      <c r="G31" s="41">
        <f t="shared" si="5"/>
        <v>-124.2</v>
      </c>
      <c r="H31" s="41">
        <f t="shared" si="2"/>
        <v>0</v>
      </c>
    </row>
    <row r="32" spans="1:8" ht="27">
      <c r="A32" s="39" t="s">
        <v>106</v>
      </c>
      <c r="B32" s="40">
        <v>11200</v>
      </c>
      <c r="C32" s="50">
        <f>C33</f>
        <v>1749.1</v>
      </c>
      <c r="D32" s="50">
        <f>D33</f>
        <v>1342.1</v>
      </c>
      <c r="E32" s="50">
        <f t="shared" si="0"/>
        <v>76.73089017208851</v>
      </c>
      <c r="F32" s="50">
        <f>F33</f>
        <v>1235.3</v>
      </c>
      <c r="G32" s="41">
        <f t="shared" si="5"/>
        <v>106.79999999999995</v>
      </c>
      <c r="H32" s="41">
        <f t="shared" si="2"/>
        <v>108.6456731158423</v>
      </c>
    </row>
    <row r="33" spans="1:8" ht="25.5">
      <c r="A33" s="41" t="s">
        <v>107</v>
      </c>
      <c r="B33" s="42">
        <v>11201</v>
      </c>
      <c r="C33" s="59">
        <v>1749.1</v>
      </c>
      <c r="D33" s="59">
        <v>1342.1</v>
      </c>
      <c r="E33" s="41">
        <f t="shared" si="0"/>
        <v>76.73089017208851</v>
      </c>
      <c r="F33" s="59">
        <v>1235.3</v>
      </c>
      <c r="G33" s="41">
        <f t="shared" si="5"/>
        <v>106.79999999999995</v>
      </c>
      <c r="H33" s="41">
        <f t="shared" si="2"/>
        <v>108.6456731158423</v>
      </c>
    </row>
    <row r="34" spans="1:8" ht="27">
      <c r="A34" s="39" t="s">
        <v>108</v>
      </c>
      <c r="B34" s="52">
        <v>11300</v>
      </c>
      <c r="C34" s="41">
        <f>C35</f>
        <v>597.2</v>
      </c>
      <c r="D34" s="41">
        <f>D35</f>
        <v>549.3</v>
      </c>
      <c r="E34" s="41">
        <f>D34/C34*100</f>
        <v>91.97923643670461</v>
      </c>
      <c r="F34" s="41">
        <f>F35</f>
        <v>375.3</v>
      </c>
      <c r="G34" s="41">
        <f aca="true" t="shared" si="6" ref="G34:G49">D34-F34</f>
        <v>173.99999999999994</v>
      </c>
      <c r="H34" s="41">
        <f t="shared" si="2"/>
        <v>146.36290967226216</v>
      </c>
    </row>
    <row r="35" spans="1:8" ht="12.75">
      <c r="A35" s="41" t="s">
        <v>123</v>
      </c>
      <c r="B35" s="42">
        <v>11302</v>
      </c>
      <c r="C35" s="59">
        <v>597.2</v>
      </c>
      <c r="D35" s="59">
        <v>549.3</v>
      </c>
      <c r="E35" s="41">
        <f>D35/C35*100</f>
        <v>91.97923643670461</v>
      </c>
      <c r="F35" s="59">
        <v>375.3</v>
      </c>
      <c r="G35" s="41">
        <f t="shared" si="6"/>
        <v>173.99999999999994</v>
      </c>
      <c r="H35" s="41">
        <f t="shared" si="2"/>
        <v>146.36290967226216</v>
      </c>
    </row>
    <row r="36" spans="1:8" ht="27">
      <c r="A36" s="39" t="s">
        <v>109</v>
      </c>
      <c r="B36" s="40">
        <v>11400</v>
      </c>
      <c r="C36" s="50">
        <f>C37+C38+C39</f>
        <v>7979.5</v>
      </c>
      <c r="D36" s="50">
        <f>D37+D38+D39</f>
        <v>6837.699999999999</v>
      </c>
      <c r="E36" s="50">
        <f t="shared" si="0"/>
        <v>85.69083275894478</v>
      </c>
      <c r="F36" s="50">
        <f>F37+F38+F39</f>
        <v>8058.799999999999</v>
      </c>
      <c r="G36" s="41">
        <f t="shared" si="6"/>
        <v>-1221.1000000000004</v>
      </c>
      <c r="H36" s="41">
        <f t="shared" si="2"/>
        <v>84.84761999305107</v>
      </c>
    </row>
    <row r="37" spans="1:8" ht="25.5">
      <c r="A37" s="41" t="s">
        <v>110</v>
      </c>
      <c r="B37" s="42">
        <v>11402</v>
      </c>
      <c r="C37" s="59">
        <v>1500</v>
      </c>
      <c r="D37" s="59">
        <v>1126.9</v>
      </c>
      <c r="E37" s="41">
        <v>0</v>
      </c>
      <c r="F37" s="59">
        <v>1890</v>
      </c>
      <c r="G37" s="41">
        <f t="shared" si="6"/>
        <v>-763.0999999999999</v>
      </c>
      <c r="H37" s="41">
        <f t="shared" si="2"/>
        <v>59.62433862433863</v>
      </c>
    </row>
    <row r="38" spans="1:8" ht="38.25">
      <c r="A38" s="45" t="s">
        <v>124</v>
      </c>
      <c r="B38" s="42">
        <v>11406</v>
      </c>
      <c r="C38" s="59">
        <v>3001</v>
      </c>
      <c r="D38" s="59">
        <v>4166.4</v>
      </c>
      <c r="E38" s="41">
        <v>0</v>
      </c>
      <c r="F38" s="59">
        <v>5581.9</v>
      </c>
      <c r="G38" s="41">
        <f t="shared" si="6"/>
        <v>-1415.5</v>
      </c>
      <c r="H38" s="41">
        <f t="shared" si="2"/>
        <v>74.64125118687186</v>
      </c>
    </row>
    <row r="39" spans="1:8" ht="38.25">
      <c r="A39" s="45" t="s">
        <v>125</v>
      </c>
      <c r="B39" s="42">
        <v>11406</v>
      </c>
      <c r="C39" s="59">
        <v>3478.5</v>
      </c>
      <c r="D39" s="59">
        <v>1544.4</v>
      </c>
      <c r="E39" s="41">
        <f>D39/C39*100</f>
        <v>44.398447606727046</v>
      </c>
      <c r="F39" s="41">
        <v>586.9</v>
      </c>
      <c r="G39" s="41">
        <f t="shared" si="6"/>
        <v>957.5000000000001</v>
      </c>
      <c r="H39" s="60" t="s">
        <v>129</v>
      </c>
    </row>
    <row r="40" spans="1:8" ht="18.75" customHeight="1">
      <c r="A40" s="39" t="s">
        <v>111</v>
      </c>
      <c r="B40" s="40">
        <v>11600</v>
      </c>
      <c r="C40" s="59">
        <v>5276.2</v>
      </c>
      <c r="D40" s="59">
        <v>4908</v>
      </c>
      <c r="E40" s="50">
        <f t="shared" si="0"/>
        <v>93.02149274098784</v>
      </c>
      <c r="F40" s="59">
        <v>3256.1</v>
      </c>
      <c r="G40" s="41">
        <f t="shared" si="6"/>
        <v>1651.9</v>
      </c>
      <c r="H40" s="41">
        <f t="shared" si="2"/>
        <v>150.73247136144468</v>
      </c>
    </row>
    <row r="41" spans="1:8" ht="27">
      <c r="A41" s="39" t="s">
        <v>112</v>
      </c>
      <c r="B41" s="40">
        <v>11700</v>
      </c>
      <c r="C41" s="59">
        <v>0</v>
      </c>
      <c r="D41" s="59">
        <v>7.5</v>
      </c>
      <c r="E41" s="41">
        <v>0</v>
      </c>
      <c r="F41" s="59">
        <v>25.7</v>
      </c>
      <c r="G41" s="41">
        <f t="shared" si="6"/>
        <v>-18.2</v>
      </c>
      <c r="H41" s="41">
        <f t="shared" si="2"/>
        <v>29.18287937743191</v>
      </c>
    </row>
    <row r="42" spans="1:8" ht="12.75">
      <c r="A42" s="53" t="s">
        <v>113</v>
      </c>
      <c r="B42" s="54">
        <v>20000</v>
      </c>
      <c r="C42" s="53">
        <f>C43+C48+C49+C47</f>
        <v>494856.39999999997</v>
      </c>
      <c r="D42" s="53">
        <f>D43+D48+D49+D47</f>
        <v>214723.6</v>
      </c>
      <c r="E42" s="53">
        <f t="shared" si="0"/>
        <v>43.391092850370335</v>
      </c>
      <c r="F42" s="53">
        <f>F43+F48+F49+F47</f>
        <v>229334.9</v>
      </c>
      <c r="G42" s="53">
        <f t="shared" si="6"/>
        <v>-14611.299999999988</v>
      </c>
      <c r="H42" s="64">
        <f t="shared" si="2"/>
        <v>93.62883712858357</v>
      </c>
    </row>
    <row r="43" spans="1:8" ht="25.5">
      <c r="A43" s="41" t="s">
        <v>114</v>
      </c>
      <c r="B43" s="51">
        <v>20200</v>
      </c>
      <c r="C43" s="65">
        <f>C44+C45+C46</f>
        <v>494468.19999999995</v>
      </c>
      <c r="D43" s="65">
        <f>D44+D45+D46</f>
        <v>214349.4</v>
      </c>
      <c r="E43" s="50">
        <f t="shared" si="0"/>
        <v>43.34948132154909</v>
      </c>
      <c r="F43" s="65">
        <f>F44+F45+F46</f>
        <v>230297.1</v>
      </c>
      <c r="G43" s="50">
        <f t="shared" si="6"/>
        <v>-15947.700000000012</v>
      </c>
      <c r="H43" s="41">
        <f t="shared" si="2"/>
        <v>93.07516247490742</v>
      </c>
    </row>
    <row r="44" spans="1:8" ht="12.75">
      <c r="A44" s="41" t="s">
        <v>133</v>
      </c>
      <c r="B44" s="42">
        <v>20210</v>
      </c>
      <c r="C44" s="59">
        <v>43333</v>
      </c>
      <c r="D44" s="59">
        <v>21666.7</v>
      </c>
      <c r="E44" s="41">
        <f t="shared" si="0"/>
        <v>50.00046154201186</v>
      </c>
      <c r="F44" s="59">
        <v>28823.8</v>
      </c>
      <c r="G44" s="41">
        <f t="shared" si="6"/>
        <v>-7157.0999999999985</v>
      </c>
      <c r="H44" s="41">
        <f t="shared" si="2"/>
        <v>75.16947800081877</v>
      </c>
    </row>
    <row r="45" spans="1:8" ht="12.75">
      <c r="A45" s="41" t="s">
        <v>134</v>
      </c>
      <c r="B45" s="42">
        <v>20220</v>
      </c>
      <c r="C45" s="59">
        <v>105672.1</v>
      </c>
      <c r="D45" s="59">
        <v>18245.7</v>
      </c>
      <c r="E45" s="41">
        <f t="shared" si="0"/>
        <v>17.26633614738422</v>
      </c>
      <c r="F45" s="59">
        <v>18118.2</v>
      </c>
      <c r="G45" s="41">
        <f t="shared" si="6"/>
        <v>127.5</v>
      </c>
      <c r="H45" s="41">
        <f t="shared" si="2"/>
        <v>100.70371228930026</v>
      </c>
    </row>
    <row r="46" spans="1:8" ht="12.75">
      <c r="A46" s="41" t="s">
        <v>135</v>
      </c>
      <c r="B46" s="42">
        <v>20230</v>
      </c>
      <c r="C46" s="59">
        <v>345463.1</v>
      </c>
      <c r="D46" s="59">
        <v>174437</v>
      </c>
      <c r="E46" s="41">
        <f t="shared" si="0"/>
        <v>50.4936706698921</v>
      </c>
      <c r="F46" s="59">
        <v>183355.1</v>
      </c>
      <c r="G46" s="41">
        <f t="shared" si="6"/>
        <v>-8918.100000000006</v>
      </c>
      <c r="H46" s="41">
        <f t="shared" si="2"/>
        <v>95.13615928872444</v>
      </c>
    </row>
    <row r="47" spans="1:8" ht="25.5">
      <c r="A47" s="41" t="s">
        <v>136</v>
      </c>
      <c r="B47" s="42">
        <v>21800</v>
      </c>
      <c r="C47" s="59">
        <v>0</v>
      </c>
      <c r="D47" s="59">
        <v>0</v>
      </c>
      <c r="E47" s="60" t="s">
        <v>129</v>
      </c>
      <c r="F47" s="59">
        <v>319.4</v>
      </c>
      <c r="G47" s="41">
        <f t="shared" si="6"/>
        <v>-319.4</v>
      </c>
      <c r="H47" s="60" t="s">
        <v>129</v>
      </c>
    </row>
    <row r="48" spans="1:8" ht="25.5">
      <c r="A48" s="41" t="s">
        <v>137</v>
      </c>
      <c r="B48" s="42">
        <v>21900</v>
      </c>
      <c r="C48" s="41">
        <v>0</v>
      </c>
      <c r="D48" s="41">
        <v>-14</v>
      </c>
      <c r="E48" s="60" t="s">
        <v>129</v>
      </c>
      <c r="F48" s="41">
        <v>-1296.6</v>
      </c>
      <c r="G48" s="41">
        <f t="shared" si="6"/>
        <v>1282.6</v>
      </c>
      <c r="H48" s="41">
        <f t="shared" si="2"/>
        <v>1.0797470306956656</v>
      </c>
    </row>
    <row r="49" spans="1:8" ht="12.75">
      <c r="A49" s="41" t="s">
        <v>138</v>
      </c>
      <c r="B49" s="42">
        <v>20700</v>
      </c>
      <c r="C49" s="41">
        <v>388.2</v>
      </c>
      <c r="D49" s="41">
        <v>388.2</v>
      </c>
      <c r="E49" s="60" t="s">
        <v>129</v>
      </c>
      <c r="F49" s="41">
        <v>15</v>
      </c>
      <c r="G49" s="50">
        <f t="shared" si="6"/>
        <v>373.2</v>
      </c>
      <c r="H49" s="60">
        <f>D49/F49*100</f>
        <v>2588</v>
      </c>
    </row>
    <row r="50" spans="1:8" ht="14.25">
      <c r="A50" s="55" t="s">
        <v>115</v>
      </c>
      <c r="B50" s="56">
        <v>85000</v>
      </c>
      <c r="C50" s="66">
        <f>C3+C42</f>
        <v>953327.0999999999</v>
      </c>
      <c r="D50" s="66">
        <f>D3+D42</f>
        <v>461931.9</v>
      </c>
      <c r="E50" s="78">
        <f t="shared" si="0"/>
        <v>48.45471192416539</v>
      </c>
      <c r="F50" s="66">
        <f>F3+F42</f>
        <v>480099.9</v>
      </c>
      <c r="G50" s="66">
        <f>G3+G42</f>
        <v>-18167.99999999997</v>
      </c>
      <c r="H50" s="67">
        <f t="shared" si="2"/>
        <v>96.215787589208</v>
      </c>
    </row>
    <row r="51" spans="1:8" ht="12.75">
      <c r="A51" s="17" t="s">
        <v>2</v>
      </c>
      <c r="B51" s="18"/>
      <c r="C51" s="68"/>
      <c r="D51" s="68"/>
      <c r="E51" s="68"/>
      <c r="F51" s="68"/>
      <c r="G51" s="69"/>
      <c r="H51" s="68"/>
    </row>
    <row r="52" spans="1:8" ht="12.75">
      <c r="A52" s="19" t="s">
        <v>3</v>
      </c>
      <c r="B52" s="20" t="s">
        <v>4</v>
      </c>
      <c r="C52" s="70">
        <f>SUM(C53:C60)</f>
        <v>112230.59999999999</v>
      </c>
      <c r="D52" s="70">
        <f>SUM(D53:D60)</f>
        <v>51876.299999999996</v>
      </c>
      <c r="E52" s="70">
        <f aca="true" t="shared" si="7" ref="E52:E66">D52/C52*100</f>
        <v>46.222955236807074</v>
      </c>
      <c r="F52" s="70">
        <f>SUM(F53:F60)</f>
        <v>48585.29999999999</v>
      </c>
      <c r="G52" s="70">
        <f>SUM(G53:G60)</f>
        <v>3290.9999999999995</v>
      </c>
      <c r="H52" s="70">
        <f>D52/F52*100</f>
        <v>106.77365375947048</v>
      </c>
    </row>
    <row r="53" spans="1:8" ht="38.25">
      <c r="A53" s="31" t="s">
        <v>80</v>
      </c>
      <c r="B53" s="30" t="s">
        <v>76</v>
      </c>
      <c r="C53" s="71">
        <v>9122.6</v>
      </c>
      <c r="D53" s="71">
        <v>4310.4</v>
      </c>
      <c r="E53" s="71">
        <f>D53/C53*100</f>
        <v>47.249687589064514</v>
      </c>
      <c r="F53" s="71">
        <v>4028.3</v>
      </c>
      <c r="G53" s="71">
        <f aca="true" t="shared" si="8" ref="G53:G60">SUM(D53-F53)</f>
        <v>282.09999999999945</v>
      </c>
      <c r="H53" s="73">
        <f aca="true" t="shared" si="9" ref="H53:H98">D53/F53*100</f>
        <v>107.0029540997443</v>
      </c>
    </row>
    <row r="54" spans="1:8" ht="51">
      <c r="A54" s="4" t="s">
        <v>5</v>
      </c>
      <c r="B54" s="11" t="s">
        <v>6</v>
      </c>
      <c r="C54" s="72">
        <v>7696.3</v>
      </c>
      <c r="D54" s="72">
        <v>3199.5</v>
      </c>
      <c r="E54" s="72">
        <f t="shared" si="7"/>
        <v>41.571924171355064</v>
      </c>
      <c r="F54" s="72">
        <v>3535.1</v>
      </c>
      <c r="G54" s="72">
        <f t="shared" si="8"/>
        <v>-335.5999999999999</v>
      </c>
      <c r="H54" s="73">
        <f t="shared" si="9"/>
        <v>90.50663347571498</v>
      </c>
    </row>
    <row r="55" spans="1:8" ht="51">
      <c r="A55" s="4" t="s">
        <v>7</v>
      </c>
      <c r="B55" s="11" t="s">
        <v>8</v>
      </c>
      <c r="C55" s="72">
        <v>56387.2</v>
      </c>
      <c r="D55" s="72">
        <v>26784.8</v>
      </c>
      <c r="E55" s="72">
        <f>D55/C55*100</f>
        <v>47.501560637875265</v>
      </c>
      <c r="F55" s="72">
        <v>26065.7</v>
      </c>
      <c r="G55" s="72">
        <f t="shared" si="8"/>
        <v>719.0999999999985</v>
      </c>
      <c r="H55" s="73">
        <f t="shared" si="9"/>
        <v>102.75879796053817</v>
      </c>
    </row>
    <row r="56" spans="1:8" ht="12.75">
      <c r="A56" s="4" t="s">
        <v>128</v>
      </c>
      <c r="B56" s="11" t="s">
        <v>127</v>
      </c>
      <c r="C56" s="72">
        <v>3.2</v>
      </c>
      <c r="D56" s="72">
        <v>2.6</v>
      </c>
      <c r="E56" s="72">
        <f>D56/C56*100</f>
        <v>81.25</v>
      </c>
      <c r="F56" s="72">
        <v>29.2</v>
      </c>
      <c r="G56" s="72">
        <f>D56-F56</f>
        <v>-26.599999999999998</v>
      </c>
      <c r="H56" s="73">
        <f t="shared" si="9"/>
        <v>8.904109589041097</v>
      </c>
    </row>
    <row r="57" spans="1:8" ht="38.25">
      <c r="A57" s="4" t="s">
        <v>9</v>
      </c>
      <c r="B57" s="11" t="s">
        <v>10</v>
      </c>
      <c r="C57" s="72">
        <v>10691.8</v>
      </c>
      <c r="D57" s="72">
        <v>5071</v>
      </c>
      <c r="E57" s="72">
        <f t="shared" si="7"/>
        <v>47.42887072335809</v>
      </c>
      <c r="F57" s="72">
        <v>5548.2</v>
      </c>
      <c r="G57" s="72">
        <f t="shared" si="8"/>
        <v>-477.1999999999998</v>
      </c>
      <c r="H57" s="73">
        <f t="shared" si="9"/>
        <v>91.39901229227497</v>
      </c>
    </row>
    <row r="58" spans="1:8" ht="12.75">
      <c r="A58" s="4" t="s">
        <v>144</v>
      </c>
      <c r="B58" s="16" t="s">
        <v>145</v>
      </c>
      <c r="C58" s="72">
        <v>1971.4</v>
      </c>
      <c r="D58" s="72">
        <v>1971.4</v>
      </c>
      <c r="E58" s="72">
        <f t="shared" si="7"/>
        <v>100</v>
      </c>
      <c r="F58" s="72">
        <v>400</v>
      </c>
      <c r="G58" s="72">
        <f t="shared" si="8"/>
        <v>1571.4</v>
      </c>
      <c r="H58" s="73">
        <f t="shared" si="9"/>
        <v>492.8500000000001</v>
      </c>
    </row>
    <row r="59" spans="1:8" ht="12.75">
      <c r="A59" s="4" t="s">
        <v>11</v>
      </c>
      <c r="B59" s="12" t="s">
        <v>51</v>
      </c>
      <c r="C59" s="72">
        <v>3557.4</v>
      </c>
      <c r="D59" s="72">
        <v>0</v>
      </c>
      <c r="E59" s="72">
        <f t="shared" si="7"/>
        <v>0</v>
      </c>
      <c r="F59" s="72">
        <v>0</v>
      </c>
      <c r="G59" s="72">
        <f t="shared" si="8"/>
        <v>0</v>
      </c>
      <c r="H59" s="73" t="s">
        <v>129</v>
      </c>
    </row>
    <row r="60" spans="1:8" ht="12.75">
      <c r="A60" s="4" t="s">
        <v>12</v>
      </c>
      <c r="B60" s="12" t="s">
        <v>54</v>
      </c>
      <c r="C60" s="72">
        <v>22800.7</v>
      </c>
      <c r="D60" s="72">
        <v>10536.6</v>
      </c>
      <c r="E60" s="72">
        <f t="shared" si="7"/>
        <v>46.211739113272834</v>
      </c>
      <c r="F60" s="72">
        <v>8978.8</v>
      </c>
      <c r="G60" s="72">
        <f t="shared" si="8"/>
        <v>1557.800000000001</v>
      </c>
      <c r="H60" s="73">
        <f t="shared" si="9"/>
        <v>117.34975720586272</v>
      </c>
    </row>
    <row r="61" spans="1:8" ht="12.75">
      <c r="A61" s="19" t="s">
        <v>74</v>
      </c>
      <c r="B61" s="28" t="s">
        <v>71</v>
      </c>
      <c r="C61" s="70">
        <f>SUM(C62:C63)</f>
        <v>1474.6</v>
      </c>
      <c r="D61" s="70">
        <f>SUM(D62:D63)</f>
        <v>548.9</v>
      </c>
      <c r="E61" s="70">
        <f>SUM(D61/C61*100)</f>
        <v>37.22365387223654</v>
      </c>
      <c r="F61" s="70">
        <f>SUM(F62:F63)</f>
        <v>501.4</v>
      </c>
      <c r="G61" s="70">
        <f>SUM(G62:G63)</f>
        <v>47.5</v>
      </c>
      <c r="H61" s="70">
        <f t="shared" si="9"/>
        <v>109.47347427203829</v>
      </c>
    </row>
    <row r="62" spans="1:8" ht="12.75">
      <c r="A62" s="31" t="s">
        <v>81</v>
      </c>
      <c r="B62" s="32" t="s">
        <v>77</v>
      </c>
      <c r="C62" s="71">
        <v>1444.6</v>
      </c>
      <c r="D62" s="71">
        <v>548.9</v>
      </c>
      <c r="E62" s="71">
        <f>D62/C62*100</f>
        <v>37.99667728090821</v>
      </c>
      <c r="F62" s="71">
        <v>451.4</v>
      </c>
      <c r="G62" s="71">
        <f>SUM(D62-F62)</f>
        <v>97.5</v>
      </c>
      <c r="H62" s="73">
        <f t="shared" si="9"/>
        <v>121.59946832077979</v>
      </c>
    </row>
    <row r="63" spans="1:8" ht="12.75">
      <c r="A63" s="4" t="s">
        <v>73</v>
      </c>
      <c r="B63" s="27" t="s">
        <v>72</v>
      </c>
      <c r="C63" s="72">
        <v>30</v>
      </c>
      <c r="D63" s="72">
        <v>0</v>
      </c>
      <c r="E63" s="72">
        <f>SUM(D63/C63*100)</f>
        <v>0</v>
      </c>
      <c r="F63" s="72">
        <v>50</v>
      </c>
      <c r="G63" s="72">
        <f>SUM(D63-F63)</f>
        <v>-50</v>
      </c>
      <c r="H63" s="79" t="s">
        <v>129</v>
      </c>
    </row>
    <row r="64" spans="1:8" ht="25.5">
      <c r="A64" s="19" t="s">
        <v>13</v>
      </c>
      <c r="B64" s="20" t="s">
        <v>14</v>
      </c>
      <c r="C64" s="70">
        <f>SUM(C65:C65)</f>
        <v>2898</v>
      </c>
      <c r="D64" s="70">
        <f>SUM(D65:D65)</f>
        <v>749.1</v>
      </c>
      <c r="E64" s="70">
        <f t="shared" si="7"/>
        <v>25.848861283643892</v>
      </c>
      <c r="F64" s="70">
        <f>SUM(F65:F65)</f>
        <v>183.3</v>
      </c>
      <c r="G64" s="70">
        <f>SUM(G65:G65)</f>
        <v>565.8</v>
      </c>
      <c r="H64" s="79">
        <f t="shared" si="9"/>
        <v>408.6743044189853</v>
      </c>
    </row>
    <row r="65" spans="1:8" ht="38.25">
      <c r="A65" s="4" t="s">
        <v>55</v>
      </c>
      <c r="B65" s="12" t="s">
        <v>15</v>
      </c>
      <c r="C65" s="72">
        <v>2898</v>
      </c>
      <c r="D65" s="72">
        <v>749.1</v>
      </c>
      <c r="E65" s="72">
        <f t="shared" si="7"/>
        <v>25.848861283643892</v>
      </c>
      <c r="F65" s="72">
        <v>183.3</v>
      </c>
      <c r="G65" s="72">
        <f>SUM(D65-F65)</f>
        <v>565.8</v>
      </c>
      <c r="H65" s="73">
        <f t="shared" si="9"/>
        <v>408.6743044189853</v>
      </c>
    </row>
    <row r="66" spans="1:8" ht="12.75">
      <c r="A66" s="19" t="s">
        <v>16</v>
      </c>
      <c r="B66" s="20" t="s">
        <v>17</v>
      </c>
      <c r="C66" s="70">
        <f>SUM(C67:C70)</f>
        <v>109377.2</v>
      </c>
      <c r="D66" s="70">
        <f>SUM(D67:D70)</f>
        <v>11707.2</v>
      </c>
      <c r="E66" s="70">
        <f t="shared" si="7"/>
        <v>10.703510420818965</v>
      </c>
      <c r="F66" s="70">
        <f>SUM(F67:F70)</f>
        <v>18895.600000000002</v>
      </c>
      <c r="G66" s="70">
        <f>SUM(G67:G70)</f>
        <v>-7188.399999999999</v>
      </c>
      <c r="H66" s="70">
        <f t="shared" si="9"/>
        <v>61.95728106014098</v>
      </c>
    </row>
    <row r="67" spans="1:8" ht="12.75">
      <c r="A67" s="34" t="s">
        <v>126</v>
      </c>
      <c r="B67" s="33" t="s">
        <v>118</v>
      </c>
      <c r="C67" s="73">
        <v>200</v>
      </c>
      <c r="D67" s="73">
        <v>0</v>
      </c>
      <c r="E67" s="72">
        <f>D67/C67*100</f>
        <v>0</v>
      </c>
      <c r="F67" s="73">
        <v>0</v>
      </c>
      <c r="G67" s="72">
        <f>SUM(D67-F67)</f>
        <v>0</v>
      </c>
      <c r="H67" s="73" t="s">
        <v>129</v>
      </c>
    </row>
    <row r="68" spans="1:8" ht="12.75">
      <c r="A68" s="4" t="s">
        <v>18</v>
      </c>
      <c r="B68" s="11" t="s">
        <v>19</v>
      </c>
      <c r="C68" s="72">
        <v>5200</v>
      </c>
      <c r="D68" s="72">
        <v>2715.1</v>
      </c>
      <c r="E68" s="72">
        <f>D68/C68*100</f>
        <v>52.21346153846154</v>
      </c>
      <c r="F68" s="72">
        <v>2762</v>
      </c>
      <c r="G68" s="72">
        <f>SUM(D68-F68)</f>
        <v>-46.90000000000009</v>
      </c>
      <c r="H68" s="73">
        <f t="shared" si="9"/>
        <v>98.30195510499638</v>
      </c>
    </row>
    <row r="69" spans="1:8" ht="12.75">
      <c r="A69" s="4" t="s">
        <v>116</v>
      </c>
      <c r="B69" s="12" t="s">
        <v>53</v>
      </c>
      <c r="C69" s="72">
        <v>99817.9</v>
      </c>
      <c r="D69" s="72">
        <v>8487.1</v>
      </c>
      <c r="E69" s="72">
        <f aca="true" t="shared" si="10" ref="E69:E98">D69/C69*100</f>
        <v>8.502583204014512</v>
      </c>
      <c r="F69" s="72">
        <v>15664.4</v>
      </c>
      <c r="G69" s="72">
        <f>SUM(D69-F69)</f>
        <v>-7177.299999999999</v>
      </c>
      <c r="H69" s="73">
        <f t="shared" si="9"/>
        <v>54.18081765021323</v>
      </c>
    </row>
    <row r="70" spans="1:8" ht="12.75">
      <c r="A70" s="4" t="s">
        <v>20</v>
      </c>
      <c r="B70" s="11" t="s">
        <v>21</v>
      </c>
      <c r="C70" s="72">
        <v>4159.3</v>
      </c>
      <c r="D70" s="72">
        <v>505</v>
      </c>
      <c r="E70" s="72">
        <f t="shared" si="10"/>
        <v>12.141466112086167</v>
      </c>
      <c r="F70" s="72">
        <v>469.2</v>
      </c>
      <c r="G70" s="72">
        <f>SUM(D70-F70)</f>
        <v>35.80000000000001</v>
      </c>
      <c r="H70" s="73">
        <f t="shared" si="9"/>
        <v>107.6300085251492</v>
      </c>
    </row>
    <row r="71" spans="1:8" ht="12.75">
      <c r="A71" s="19" t="s">
        <v>22</v>
      </c>
      <c r="B71" s="20" t="s">
        <v>23</v>
      </c>
      <c r="C71" s="70">
        <f>SUM(C72:C75)</f>
        <v>207000.00000000003</v>
      </c>
      <c r="D71" s="70">
        <f>SUM(D72:D75)</f>
        <v>65289.4</v>
      </c>
      <c r="E71" s="70">
        <f>D71/C71*100</f>
        <v>31.540772946859903</v>
      </c>
      <c r="F71" s="70">
        <f>SUM(F72:F75)</f>
        <v>48420.299999999996</v>
      </c>
      <c r="G71" s="70">
        <f>SUM(G72:G75)</f>
        <v>16869.1</v>
      </c>
      <c r="H71" s="70">
        <f t="shared" si="9"/>
        <v>134.83890021334028</v>
      </c>
    </row>
    <row r="72" spans="1:8" ht="12.75">
      <c r="A72" s="4" t="s">
        <v>64</v>
      </c>
      <c r="B72" s="16" t="s">
        <v>63</v>
      </c>
      <c r="C72" s="72">
        <v>12594.1</v>
      </c>
      <c r="D72" s="72">
        <v>1965.3</v>
      </c>
      <c r="E72" s="72">
        <f t="shared" si="10"/>
        <v>15.604926116197266</v>
      </c>
      <c r="F72" s="72">
        <v>1818</v>
      </c>
      <c r="G72" s="72">
        <f>SUM(D72-F72)</f>
        <v>147.29999999999995</v>
      </c>
      <c r="H72" s="73">
        <f t="shared" si="9"/>
        <v>108.1023102310231</v>
      </c>
    </row>
    <row r="73" spans="1:8" ht="12.75">
      <c r="A73" s="4" t="s">
        <v>24</v>
      </c>
      <c r="B73" s="11" t="s">
        <v>25</v>
      </c>
      <c r="C73" s="72">
        <v>100711.2</v>
      </c>
      <c r="D73" s="72">
        <v>27710.8</v>
      </c>
      <c r="E73" s="72">
        <f t="shared" si="10"/>
        <v>27.515112519759473</v>
      </c>
      <c r="F73" s="72">
        <v>13091.2</v>
      </c>
      <c r="G73" s="72">
        <f>SUM(D73-F73)</f>
        <v>14619.599999999999</v>
      </c>
      <c r="H73" s="73">
        <f t="shared" si="9"/>
        <v>211.6750183329259</v>
      </c>
    </row>
    <row r="74" spans="1:8" ht="12.75">
      <c r="A74" s="4" t="s">
        <v>82</v>
      </c>
      <c r="B74" s="16" t="s">
        <v>78</v>
      </c>
      <c r="C74" s="72">
        <v>84100.1</v>
      </c>
      <c r="D74" s="72">
        <v>31400.4</v>
      </c>
      <c r="E74" s="72">
        <f t="shared" si="10"/>
        <v>37.33693539008872</v>
      </c>
      <c r="F74" s="72">
        <v>29192</v>
      </c>
      <c r="G74" s="72">
        <f>SUM(D74-F74)</f>
        <v>2208.4000000000015</v>
      </c>
      <c r="H74" s="73">
        <f t="shared" si="9"/>
        <v>107.56508632502056</v>
      </c>
    </row>
    <row r="75" spans="1:8" ht="25.5">
      <c r="A75" s="4" t="s">
        <v>75</v>
      </c>
      <c r="B75" s="16" t="s">
        <v>66</v>
      </c>
      <c r="C75" s="72">
        <v>9594.6</v>
      </c>
      <c r="D75" s="72">
        <v>4212.9</v>
      </c>
      <c r="E75" s="72">
        <f t="shared" si="10"/>
        <v>43.909073854042894</v>
      </c>
      <c r="F75" s="72">
        <v>4319.1</v>
      </c>
      <c r="G75" s="72">
        <f>SUM(D75-F75)</f>
        <v>-106.20000000000073</v>
      </c>
      <c r="H75" s="73">
        <f t="shared" si="9"/>
        <v>97.54115440716814</v>
      </c>
    </row>
    <row r="76" spans="1:8" ht="12.75">
      <c r="A76" s="19" t="s">
        <v>67</v>
      </c>
      <c r="B76" s="26" t="s">
        <v>68</v>
      </c>
      <c r="C76" s="70">
        <f>SUM(C77:C77)</f>
        <v>286.9</v>
      </c>
      <c r="D76" s="70">
        <f>SUM(D77:D77)</f>
        <v>54.3</v>
      </c>
      <c r="E76" s="70">
        <f>D76/C76*100</f>
        <v>18.92645521087487</v>
      </c>
      <c r="F76" s="70">
        <f>SUM(F77:F77)</f>
        <v>118.5</v>
      </c>
      <c r="G76" s="70">
        <f>SUM(G77:G77)</f>
        <v>-64.2</v>
      </c>
      <c r="H76" s="70">
        <f t="shared" si="9"/>
        <v>45.822784810126585</v>
      </c>
    </row>
    <row r="77" spans="1:8" ht="12.75">
      <c r="A77" s="4" t="s">
        <v>70</v>
      </c>
      <c r="B77" s="16" t="s">
        <v>69</v>
      </c>
      <c r="C77" s="72">
        <v>286.9</v>
      </c>
      <c r="D77" s="72">
        <v>54.3</v>
      </c>
      <c r="E77" s="72">
        <f>D77/C77*100</f>
        <v>18.92645521087487</v>
      </c>
      <c r="F77" s="72">
        <v>118.5</v>
      </c>
      <c r="G77" s="72">
        <f>SUM(D77-F77)</f>
        <v>-64.2</v>
      </c>
      <c r="H77" s="73">
        <f t="shared" si="9"/>
        <v>45.822784810126585</v>
      </c>
    </row>
    <row r="78" spans="1:8" ht="12.75">
      <c r="A78" s="19" t="s">
        <v>26</v>
      </c>
      <c r="B78" s="20" t="s">
        <v>27</v>
      </c>
      <c r="C78" s="70">
        <f>SUM(C79:C83)</f>
        <v>492648.7</v>
      </c>
      <c r="D78" s="70">
        <f>SUM(D79:D83)</f>
        <v>244750.30000000002</v>
      </c>
      <c r="E78" s="70">
        <f t="shared" si="10"/>
        <v>49.68049240767306</v>
      </c>
      <c r="F78" s="70">
        <f>SUM(F79:F83)</f>
        <v>256919.4</v>
      </c>
      <c r="G78" s="70">
        <f>SUM(G79:G83)</f>
        <v>-12169.099999999991</v>
      </c>
      <c r="H78" s="70">
        <f t="shared" si="9"/>
        <v>95.26345616563017</v>
      </c>
    </row>
    <row r="79" spans="1:8" ht="12.75">
      <c r="A79" s="4" t="s">
        <v>28</v>
      </c>
      <c r="B79" s="11" t="s">
        <v>29</v>
      </c>
      <c r="C79" s="72">
        <v>156655.7</v>
      </c>
      <c r="D79" s="72">
        <v>71246.7</v>
      </c>
      <c r="E79" s="72">
        <f t="shared" si="10"/>
        <v>45.479800607319106</v>
      </c>
      <c r="F79" s="72">
        <v>68095.2</v>
      </c>
      <c r="G79" s="72">
        <f>SUM(D79-F79)</f>
        <v>3151.5</v>
      </c>
      <c r="H79" s="73">
        <f t="shared" si="9"/>
        <v>104.62807951221231</v>
      </c>
    </row>
    <row r="80" spans="1:8" ht="12.75">
      <c r="A80" s="4" t="s">
        <v>30</v>
      </c>
      <c r="B80" s="11" t="s">
        <v>31</v>
      </c>
      <c r="C80" s="72">
        <v>289038.8</v>
      </c>
      <c r="D80" s="72">
        <v>150381.5</v>
      </c>
      <c r="E80" s="72">
        <f t="shared" si="10"/>
        <v>52.02813601495716</v>
      </c>
      <c r="F80" s="72">
        <v>147393.4</v>
      </c>
      <c r="G80" s="72">
        <f>SUM(D80-F80)</f>
        <v>2988.100000000006</v>
      </c>
      <c r="H80" s="73">
        <f t="shared" si="9"/>
        <v>102.02729565910008</v>
      </c>
    </row>
    <row r="81" spans="1:8" ht="12.75">
      <c r="A81" s="4" t="s">
        <v>120</v>
      </c>
      <c r="B81" s="16" t="s">
        <v>119</v>
      </c>
      <c r="C81" s="72">
        <v>31950.2</v>
      </c>
      <c r="D81" s="72">
        <v>16952.2</v>
      </c>
      <c r="E81" s="72">
        <f>D81/C81*100</f>
        <v>53.05819681879925</v>
      </c>
      <c r="F81" s="72">
        <v>34317.6</v>
      </c>
      <c r="G81" s="72">
        <f>SUM(D81-F81)</f>
        <v>-17365.399999999998</v>
      </c>
      <c r="H81" s="73">
        <f t="shared" si="9"/>
        <v>49.397976548476585</v>
      </c>
    </row>
    <row r="82" spans="1:8" ht="12.75">
      <c r="A82" s="4" t="s">
        <v>117</v>
      </c>
      <c r="B82" s="11" t="s">
        <v>32</v>
      </c>
      <c r="C82" s="72">
        <v>1419.4</v>
      </c>
      <c r="D82" s="72">
        <v>226.8</v>
      </c>
      <c r="E82" s="72">
        <f t="shared" si="10"/>
        <v>15.97858249964774</v>
      </c>
      <c r="F82" s="72">
        <v>109.6</v>
      </c>
      <c r="G82" s="72">
        <f>SUM(D82-F82)</f>
        <v>117.20000000000002</v>
      </c>
      <c r="H82" s="73">
        <f t="shared" si="9"/>
        <v>206.9343065693431</v>
      </c>
    </row>
    <row r="83" spans="1:8" ht="12.75">
      <c r="A83" s="4" t="s">
        <v>33</v>
      </c>
      <c r="B83" s="12" t="s">
        <v>34</v>
      </c>
      <c r="C83" s="72">
        <v>13584.6</v>
      </c>
      <c r="D83" s="72">
        <v>5943.1</v>
      </c>
      <c r="E83" s="72">
        <f t="shared" si="10"/>
        <v>43.74880379252978</v>
      </c>
      <c r="F83" s="72">
        <v>7003.6</v>
      </c>
      <c r="G83" s="72">
        <f>SUM(D83-F83)</f>
        <v>-1060.5</v>
      </c>
      <c r="H83" s="73">
        <f t="shared" si="9"/>
        <v>84.85778742361072</v>
      </c>
    </row>
    <row r="84" spans="1:8" ht="12.75">
      <c r="A84" s="19" t="s">
        <v>56</v>
      </c>
      <c r="B84" s="20" t="s">
        <v>35</v>
      </c>
      <c r="C84" s="70">
        <f>SUM(C85:C86)</f>
        <v>67010.7</v>
      </c>
      <c r="D84" s="70">
        <f>SUM(D85:D86)</f>
        <v>31039.100000000002</v>
      </c>
      <c r="E84" s="70">
        <f t="shared" si="10"/>
        <v>46.319617613306534</v>
      </c>
      <c r="F84" s="70">
        <f>SUM(F85:F86)</f>
        <v>32097.2</v>
      </c>
      <c r="G84" s="70">
        <f>SUM(G85:G86)</f>
        <v>-1058.1000000000004</v>
      </c>
      <c r="H84" s="70">
        <f t="shared" si="9"/>
        <v>96.70345076829132</v>
      </c>
    </row>
    <row r="85" spans="1:8" ht="12.75">
      <c r="A85" s="4" t="s">
        <v>36</v>
      </c>
      <c r="B85" s="11" t="s">
        <v>37</v>
      </c>
      <c r="C85" s="72">
        <v>53528.4</v>
      </c>
      <c r="D85" s="72">
        <v>25341.9</v>
      </c>
      <c r="E85" s="72">
        <f t="shared" si="10"/>
        <v>47.3429058219562</v>
      </c>
      <c r="F85" s="72">
        <v>24416.4</v>
      </c>
      <c r="G85" s="72">
        <f>SUM(D85-F85)</f>
        <v>925.5</v>
      </c>
      <c r="H85" s="73">
        <f t="shared" si="9"/>
        <v>103.79048508379614</v>
      </c>
    </row>
    <row r="86" spans="1:8" ht="25.5">
      <c r="A86" s="4" t="s">
        <v>57</v>
      </c>
      <c r="B86" s="12" t="s">
        <v>38</v>
      </c>
      <c r="C86" s="72">
        <v>13482.3</v>
      </c>
      <c r="D86" s="72">
        <v>5697.2</v>
      </c>
      <c r="E86" s="72">
        <f t="shared" si="10"/>
        <v>42.25688495286413</v>
      </c>
      <c r="F86" s="72">
        <v>7680.8</v>
      </c>
      <c r="G86" s="72">
        <f>SUM(D86-F86)</f>
        <v>-1983.6000000000004</v>
      </c>
      <c r="H86" s="73">
        <f t="shared" si="9"/>
        <v>74.17456514946359</v>
      </c>
    </row>
    <row r="87" spans="1:8" ht="12.75">
      <c r="A87" s="19" t="s">
        <v>39</v>
      </c>
      <c r="B87" s="20" t="s">
        <v>40</v>
      </c>
      <c r="C87" s="70">
        <f>SUM(C88:C91)</f>
        <v>43927.49999999999</v>
      </c>
      <c r="D87" s="70">
        <f>SUM(D88:D91)</f>
        <v>18705.899999999998</v>
      </c>
      <c r="E87" s="70">
        <f t="shared" si="10"/>
        <v>42.58357520915145</v>
      </c>
      <c r="F87" s="70">
        <f>SUM(F88:F91)</f>
        <v>26332.699999999997</v>
      </c>
      <c r="G87" s="70">
        <f>SUM(G88:G91)</f>
        <v>-7626.8</v>
      </c>
      <c r="H87" s="70">
        <f t="shared" si="9"/>
        <v>71.0367717704603</v>
      </c>
    </row>
    <row r="88" spans="1:8" ht="12.75">
      <c r="A88" s="4" t="s">
        <v>41</v>
      </c>
      <c r="B88" s="16">
        <v>1001</v>
      </c>
      <c r="C88" s="72">
        <v>6859.8</v>
      </c>
      <c r="D88" s="72">
        <v>3258.2</v>
      </c>
      <c r="E88" s="72">
        <f t="shared" si="10"/>
        <v>47.49701157468147</v>
      </c>
      <c r="F88" s="72">
        <v>3131.3</v>
      </c>
      <c r="G88" s="72">
        <f>SUM(D88-F88)</f>
        <v>126.89999999999964</v>
      </c>
      <c r="H88" s="73">
        <f t="shared" si="9"/>
        <v>104.05262989812536</v>
      </c>
    </row>
    <row r="89" spans="1:8" ht="12.75">
      <c r="A89" s="4" t="s">
        <v>42</v>
      </c>
      <c r="B89" s="11" t="s">
        <v>43</v>
      </c>
      <c r="C89" s="72">
        <v>4430</v>
      </c>
      <c r="D89" s="72">
        <v>2005.3</v>
      </c>
      <c r="E89" s="72">
        <f t="shared" si="10"/>
        <v>45.26636568848758</v>
      </c>
      <c r="F89" s="72">
        <v>5433.9</v>
      </c>
      <c r="G89" s="72">
        <f>SUM(D89-F89)</f>
        <v>-3428.5999999999995</v>
      </c>
      <c r="H89" s="73">
        <f t="shared" si="9"/>
        <v>36.9035131305324</v>
      </c>
    </row>
    <row r="90" spans="1:8" ht="12.75">
      <c r="A90" s="4" t="s">
        <v>44</v>
      </c>
      <c r="B90" s="11" t="s">
        <v>45</v>
      </c>
      <c r="C90" s="72">
        <v>27528.1</v>
      </c>
      <c r="D90" s="72">
        <v>11106.3</v>
      </c>
      <c r="E90" s="72">
        <f t="shared" si="10"/>
        <v>40.3453198731478</v>
      </c>
      <c r="F90" s="72">
        <v>15341.9</v>
      </c>
      <c r="G90" s="72">
        <f>SUM(D90-F90)</f>
        <v>-4235.6</v>
      </c>
      <c r="H90" s="73">
        <f t="shared" si="9"/>
        <v>72.39194623873185</v>
      </c>
    </row>
    <row r="91" spans="1:8" ht="12.75">
      <c r="A91" s="4" t="s">
        <v>46</v>
      </c>
      <c r="B91" s="16">
        <v>1006</v>
      </c>
      <c r="C91" s="72">
        <v>5109.6</v>
      </c>
      <c r="D91" s="72">
        <v>2336.1</v>
      </c>
      <c r="E91" s="72">
        <f t="shared" si="10"/>
        <v>45.71982151244715</v>
      </c>
      <c r="F91" s="72">
        <v>2425.6</v>
      </c>
      <c r="G91" s="72">
        <f>SUM(D91-F91)</f>
        <v>-89.5</v>
      </c>
      <c r="H91" s="73">
        <f t="shared" si="9"/>
        <v>96.31019129287598</v>
      </c>
    </row>
    <row r="92" spans="1:8" ht="12.75">
      <c r="A92" s="19" t="s">
        <v>58</v>
      </c>
      <c r="B92" s="21" t="s">
        <v>47</v>
      </c>
      <c r="C92" s="70">
        <f>SUM(C93:C95)</f>
        <v>51789</v>
      </c>
      <c r="D92" s="70">
        <f>SUM(D93:D95)</f>
        <v>25470.7</v>
      </c>
      <c r="E92" s="70">
        <f t="shared" si="10"/>
        <v>49.181679507231266</v>
      </c>
      <c r="F92" s="70">
        <f>SUM(F93:F95)</f>
        <v>7638.099999999999</v>
      </c>
      <c r="G92" s="70">
        <f>SUM(G93:G95)</f>
        <v>17832.600000000002</v>
      </c>
      <c r="H92" s="70">
        <f t="shared" si="9"/>
        <v>333.4690564407379</v>
      </c>
    </row>
    <row r="93" spans="1:8" ht="12.75">
      <c r="A93" s="4" t="s">
        <v>59</v>
      </c>
      <c r="B93" s="12" t="s">
        <v>48</v>
      </c>
      <c r="C93" s="72">
        <v>49318.9</v>
      </c>
      <c r="D93" s="72">
        <v>24354.8</v>
      </c>
      <c r="E93" s="72">
        <f t="shared" si="10"/>
        <v>49.382285492985446</v>
      </c>
      <c r="F93" s="72">
        <v>6679.9</v>
      </c>
      <c r="G93" s="72">
        <f>SUM(D93-F93)</f>
        <v>17674.9</v>
      </c>
      <c r="H93" s="73">
        <f t="shared" si="9"/>
        <v>364.598272429228</v>
      </c>
    </row>
    <row r="94" spans="1:8" ht="12.75">
      <c r="A94" s="4" t="s">
        <v>83</v>
      </c>
      <c r="B94" s="27" t="s">
        <v>79</v>
      </c>
      <c r="C94" s="72">
        <v>1015.7</v>
      </c>
      <c r="D94" s="72">
        <v>587.9</v>
      </c>
      <c r="E94" s="72">
        <f t="shared" si="10"/>
        <v>57.881264152801016</v>
      </c>
      <c r="F94" s="72">
        <v>338.4</v>
      </c>
      <c r="G94" s="72">
        <f>SUM(D94-F94)</f>
        <v>249.5</v>
      </c>
      <c r="H94" s="73">
        <f t="shared" si="9"/>
        <v>173.7293144208038</v>
      </c>
    </row>
    <row r="95" spans="1:8" ht="12.75">
      <c r="A95" s="4" t="s">
        <v>65</v>
      </c>
      <c r="B95" s="27">
        <v>1105</v>
      </c>
      <c r="C95" s="72">
        <v>1454.4</v>
      </c>
      <c r="D95" s="72">
        <v>528</v>
      </c>
      <c r="E95" s="72">
        <f t="shared" si="10"/>
        <v>36.3036303630363</v>
      </c>
      <c r="F95" s="72">
        <v>619.8</v>
      </c>
      <c r="G95" s="72">
        <f>SUM(D95-F95)</f>
        <v>-91.79999999999995</v>
      </c>
      <c r="H95" s="73">
        <f t="shared" si="9"/>
        <v>85.18877057115199</v>
      </c>
    </row>
    <row r="96" spans="1:8" ht="25.5">
      <c r="A96" s="19" t="s">
        <v>52</v>
      </c>
      <c r="B96" s="21" t="s">
        <v>60</v>
      </c>
      <c r="C96" s="70">
        <f>SUM(C97:C97)</f>
        <v>5024</v>
      </c>
      <c r="D96" s="70">
        <f>SUM(D97:D97)</f>
        <v>1559.2</v>
      </c>
      <c r="E96" s="70">
        <f t="shared" si="10"/>
        <v>31.03503184713376</v>
      </c>
      <c r="F96" s="70">
        <f>SUM(F97:F97)</f>
        <v>1108.5</v>
      </c>
      <c r="G96" s="70">
        <f>SUM(G97:G97)</f>
        <v>450.70000000000005</v>
      </c>
      <c r="H96" s="70">
        <f t="shared" si="9"/>
        <v>140.65854758682906</v>
      </c>
    </row>
    <row r="97" spans="1:8" ht="25.5">
      <c r="A97" s="4" t="s">
        <v>84</v>
      </c>
      <c r="B97" s="12" t="s">
        <v>61</v>
      </c>
      <c r="C97" s="72">
        <v>5024</v>
      </c>
      <c r="D97" s="72">
        <v>1559.2</v>
      </c>
      <c r="E97" s="72">
        <f t="shared" si="10"/>
        <v>31.03503184713376</v>
      </c>
      <c r="F97" s="72">
        <v>1108.5</v>
      </c>
      <c r="G97" s="72">
        <f>SUM(D97-F97)</f>
        <v>450.70000000000005</v>
      </c>
      <c r="H97" s="73">
        <f t="shared" si="9"/>
        <v>140.65854758682906</v>
      </c>
    </row>
    <row r="98" spans="1:8" ht="12.75">
      <c r="A98" s="22" t="s">
        <v>49</v>
      </c>
      <c r="B98" s="23" t="s">
        <v>50</v>
      </c>
      <c r="C98" s="74">
        <f>SUM(C52+C61+C64+C66+C71+C76+C78+C84+C87+C92+C96)</f>
        <v>1093667.2</v>
      </c>
      <c r="D98" s="74">
        <f>SUM(D52+D61+D64+D66+D71+D76+D78+D84+D87+D92+D96)</f>
        <v>451750.4</v>
      </c>
      <c r="E98" s="74">
        <f t="shared" si="10"/>
        <v>41.30602069806976</v>
      </c>
      <c r="F98" s="74">
        <f>SUM(F52+F61+F64+F66+F71+F76+F78+F84+F87+F92+F96)</f>
        <v>440800.3</v>
      </c>
      <c r="G98" s="74">
        <f>D98-F98</f>
        <v>10950.100000000035</v>
      </c>
      <c r="H98" s="74">
        <f t="shared" si="9"/>
        <v>102.48414077758115</v>
      </c>
    </row>
    <row r="99" spans="1:8" ht="25.5">
      <c r="A99" s="24" t="s">
        <v>62</v>
      </c>
      <c r="B99" s="25"/>
      <c r="C99" s="75">
        <v>-115926.7</v>
      </c>
      <c r="D99" s="75">
        <f>D50-D98</f>
        <v>10181.5</v>
      </c>
      <c r="E99" s="76"/>
      <c r="F99" s="75">
        <v>39299.6</v>
      </c>
      <c r="G99" s="76"/>
      <c r="H99" s="76"/>
    </row>
    <row r="100" spans="1:8" ht="12.75">
      <c r="A100" s="5"/>
      <c r="B100" s="13"/>
      <c r="C100" s="6"/>
      <c r="D100" s="6"/>
      <c r="E100" s="7"/>
      <c r="F100" s="6"/>
      <c r="G100" s="8"/>
      <c r="H100" s="7"/>
    </row>
    <row r="101" spans="1:8" ht="12.75">
      <c r="A101" s="5"/>
      <c r="B101" s="13"/>
      <c r="C101" s="82"/>
      <c r="D101" s="82"/>
      <c r="E101" s="82"/>
      <c r="F101" s="82"/>
      <c r="G101" s="82"/>
      <c r="H101" s="82"/>
    </row>
    <row r="102" spans="1:8" ht="12.75">
      <c r="A102" s="9"/>
      <c r="B102" s="14"/>
      <c r="C102" s="9"/>
      <c r="D102" s="9"/>
      <c r="E102" s="9"/>
      <c r="F102" s="9"/>
      <c r="G102" s="9"/>
      <c r="H102" s="9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2019-07-11T08:34:00Z</cp:lastPrinted>
  <dcterms:created xsi:type="dcterms:W3CDTF">2009-04-28T07:05:16Z</dcterms:created>
  <dcterms:modified xsi:type="dcterms:W3CDTF">2019-07-12T07:18:11Z</dcterms:modified>
  <cp:category/>
  <cp:version/>
  <cp:contentType/>
  <cp:contentStatus/>
</cp:coreProperties>
</file>