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</sheets>
  <definedNames>
    <definedName name="_xlnm.Print_Titles" localSheetId="0">'Лист1'!$2:$2</definedName>
    <definedName name="_xlnm.Print_Area" localSheetId="0">'Лист1'!$A$1:$H$93</definedName>
  </definedNames>
  <calcPr fullCalcOnLoad="1" refMode="R1C1"/>
</workbook>
</file>

<file path=xl/sharedStrings.xml><?xml version="1.0" encoding="utf-8"?>
<sst xmlns="http://schemas.openxmlformats.org/spreadsheetml/2006/main" count="148" uniqueCount="145">
  <si>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</si>
  <si>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</si>
  <si>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</si>
  <si>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</si>
  <si>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</si>
  <si>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</si>
  <si>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</si>
  <si>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</si>
  <si>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</si>
  <si>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</si>
  <si>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</si>
  <si>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</si>
  <si>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</si>
  <si>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</si>
  <si>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</si>
  <si>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</si>
  <si>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</si>
  <si>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</si>
  <si>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Транспорт</t>
  </si>
  <si>
    <t>0408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</si>
  <si>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</si>
  <si>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</si>
  <si>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</si>
  <si>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</si>
  <si>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</si>
  <si>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</si>
  <si>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</si>
  <si>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</si>
  <si>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</si>
  <si>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</si>
  <si>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</si>
  <si>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</si>
  <si>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</si>
  <si>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</si>
  <si>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</si>
  <si>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</si>
  <si>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</si>
  <si>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</si>
  <si>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</si>
  <si>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</si>
  <si>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</si>
  <si>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</si>
  <si>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</si>
  <si>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</si>
  <si>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</si>
  <si>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</si>
  <si>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</si>
  <si>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1100</t>
  </si>
  <si>
    <t>1101</t>
  </si>
  <si>
    <t>ИТОГО РАСХОДОВ</t>
  </si>
  <si>
    <t>0111</t>
  </si>
  <si>
    <t>Обслуживание государственного и муниципального долга</t>
  </si>
  <si>
    <t>0409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</si>
  <si>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</si>
  <si>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</si>
  <si>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Культура, кинематография </t>
  </si>
  <si>
    <t>Другие вопросы в области культуры, кинематографии</t>
  </si>
  <si>
    <t xml:space="preserve">Физическая культура и спорт </t>
  </si>
  <si>
    <t xml:space="preserve">Физическая культура </t>
  </si>
  <si>
    <t>1300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</si>
  <si>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</si>
  <si>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</si>
  <si>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</si>
  <si>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</si>
  <si>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ПРОФИЦИТ БЮДЖЕТА (со знаком "плюс") ДЕФИЦИТ БЮДЖЕТА (со знаком "минус")</t>
  </si>
  <si>
    <t>0501</t>
  </si>
  <si>
    <t>Жилищное хозяйство</t>
  </si>
  <si>
    <t>Другие вопросы в области физкультуры и спорта</t>
  </si>
  <si>
    <t>Судебная система</t>
  </si>
  <si>
    <t>0105</t>
  </si>
  <si>
    <t>0505</t>
  </si>
  <si>
    <t>Охрана окружающей среды</t>
  </si>
  <si>
    <t>0600</t>
  </si>
  <si>
    <t>0602</t>
  </si>
  <si>
    <t>Сбор, удаление отходов и очистка сточных вод</t>
  </si>
  <si>
    <t>0200</t>
  </si>
  <si>
    <t>0204</t>
  </si>
  <si>
    <t>Мобилизационная подготовка экономики</t>
  </si>
  <si>
    <t>Национальная оборона</t>
  </si>
  <si>
    <t>Межбюджетные трансферты общего характера бюджетам бюджетной системы Российской Федерации</t>
  </si>
  <si>
    <t>Другие вопросы в области жилищно-коммунального хозяйства</t>
  </si>
  <si>
    <t xml:space="preserve">НАЛОГОВЫЕ И НЕНАЛОГОВЫЕ ДОХОДЫ         </t>
  </si>
  <si>
    <t>НАЛОГИ НА ПРИБЫЛЬ, ДОХОДЫ</t>
  </si>
  <si>
    <t>Налог на доходы физических лиц</t>
  </si>
  <si>
    <t>Акцизы по подакцизным товарам</t>
  </si>
  <si>
    <t>НАЛОГИ НА СОВОКУПНЫЙ ДОХОД</t>
  </si>
  <si>
    <t xml:space="preserve">Единый налог на вмененный доход </t>
  </si>
  <si>
    <t xml:space="preserve">Единый сельскохозяйственный налог </t>
  </si>
  <si>
    <t>Налог с применением патентной системы</t>
  </si>
  <si>
    <t>НАЛОГИ НА ИМУЩЕСТВО</t>
  </si>
  <si>
    <t>Налог на игорный бизнес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</si>
  <si>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</si>
  <si>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</si>
  <si>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ГОСУДАРСТВЕННАЯ ПОШЛИНА</t>
  </si>
  <si>
    <t>Гос. пошлина по делам, рассм. в судах общей юрисдикции, мировыми судьями</t>
  </si>
  <si>
    <t>Налог с продаж</t>
  </si>
  <si>
    <t>Прочие налоги и сборы (по отмененным местным налогам и сборам)</t>
  </si>
  <si>
    <t>Доходы, полученные в виде арендной платы за земельные участки</t>
  </si>
  <si>
    <t>Доходы от сдачи в аренду имущества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</si>
  <si>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</si>
  <si>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</si>
  <si>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</si>
  <si>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реализации имущества (приватизация имущества)</t>
  </si>
  <si>
    <t>ШТРАФЫ, САНКЦИИ, ВОЗМЕЩЕНИЕ УЩЕРБА</t>
  </si>
  <si>
    <t>БЕЗВОЗМЕЗДНЫЕ ПОСТУПЛЕНИЯ</t>
  </si>
  <si>
    <t>Иные межбюджетные трансферты</t>
  </si>
  <si>
    <t>ВСЕГО ДОХОДОВ</t>
  </si>
  <si>
    <t>Обслуживание государственного внутреннего и муниципального долга</t>
  </si>
  <si>
    <t>Дорожное хозяйство (дорожные фонды)</t>
  </si>
  <si>
    <t xml:space="preserve"> Функционирование высшего должностного лица субъекта Российской Федерации и муниципального образования</t>
  </si>
  <si>
    <t>0102</t>
  </si>
  <si>
    <t>Сельское хозяйство и рыболовство</t>
  </si>
  <si>
    <t>0405</t>
  </si>
  <si>
    <t xml:space="preserve">Дополнительное образование детей
</t>
  </si>
  <si>
    <t>0703</t>
  </si>
  <si>
    <t>Молодежная политика</t>
  </si>
  <si>
    <t>Прочие доходы от компенсации затрат  бюджетов муниципальных районов</t>
  </si>
  <si>
    <t>ДОХОДЫ ОТ ОКАЗАНИЯ ПЛАТНЫХ УСЛУГ (РАБОТ) И КОМПЕНСАЦИИ ЗАТРАТ ГОСУДАРСТВА</t>
  </si>
  <si>
    <t>Уточненный план на  2018 год</t>
  </si>
  <si>
    <t>Прочие межбюджетные трансферты общего характера</t>
  </si>
  <si>
    <t>Процент роста исполнения 2018 к 2017 году</t>
  </si>
  <si>
    <t>-</t>
  </si>
  <si>
    <t>0107</t>
  </si>
  <si>
    <t>Обеспечение проведения выборов и референдумов</t>
  </si>
  <si>
    <t>Доходы от продажи земельных участков, государственная собственность на  которые не разграничена</t>
  </si>
  <si>
    <t>Прочие безвозмедные поступления</t>
  </si>
  <si>
    <t>в 23,5 раза</t>
  </si>
  <si>
    <t>Отчет об исполнении бюджета муниципального образования "Гагаринский район" Смоленской области                                                  за 2018 год</t>
  </si>
  <si>
    <t>отклонение  (факт 2018-2017)</t>
  </si>
  <si>
    <t>Исполнено за 2017 год</t>
  </si>
  <si>
    <t>% исполнения за 2018 год</t>
  </si>
  <si>
    <t>Исполнено за 2018 год</t>
  </si>
  <si>
    <t>НАЛОГИ НА ТОВАРЫ (РАБОТЫ,УСЛУГИ), РЕАЛИЗУЕМЫЕ НА ТЕРРИТОРИИ РФ</t>
  </si>
  <si>
    <t>Гос. пошлина  за выдачу  разрешения на установку рекламной конструкции</t>
  </si>
  <si>
    <t xml:space="preserve">ЗАДОЛЖЕННОСТЬ И ПЕРЕРАСЧЕТЫ ПО ОТМЕНЕННЫМ НАЛОГАМ, СБОРАМ И ИНЫМ ОБЯЗАТЕЛЬНЫМ ПЛАТЕЖАМ </t>
  </si>
  <si>
    <t>ДОХОДЫ ОТ ИСПОЛЬЗОВАНИЯ ИМУЩЕСТВА, НАХОДЯЩЕГОСЯ В ГОСУДАРСТВЕННОЙ И МУНИЦИПАЛЬНОЙ СОБСТВЕННОСТИ</t>
  </si>
  <si>
    <t>Платежи от муниципальных унитарных предприятий</t>
  </si>
  <si>
    <t>ПРОЧИЕ НЕНАЛОГОВЫЕ ДОХОДЫ</t>
  </si>
  <si>
    <t>БЕЗВОЗМЕЗДНЫЕ ПОСТУПЛЕНИЯ ОТ ДРУГИХ БЮДЖЕТОВ БЮДЖЕТНОЙ СИСТЕМЫ РФ</t>
  </si>
  <si>
    <t>Дотации бюджетам бюджетной системы РФ</t>
  </si>
  <si>
    <t>Субсидии бюджетам бюджетной системы РФ (межбюджетные субсидии)</t>
  </si>
  <si>
    <t>Субвенции бюджетам бюджетной системы РФ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</si>
  <si>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</si>
  <si>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</si>
  <si>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в 212 раз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</si>
</sst>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</numFmts>
  <fonts count="54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DFBFF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>
      <alignment horizontal="left" vertical="top" wrapText="1"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4" fillId="25" borderId="2" applyNumberFormat="0" applyAlignment="0" applyProtection="0"/>
    <xf numFmtId="0" fontId="35" fillId="26" borderId="3" applyNumberFormat="0" applyAlignment="0" applyProtection="0"/>
    <xf numFmtId="0" fontId="36" fillId="2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9">
    <xf numFmtId="0" fontId="0" fillId="0" borderId="0" xfId="0" applyAlignment="1">
      <alignment/>
    </xf>
    <xf numFmtId="178" fontId="3" fillId="0" borderId="11" xfId="0" applyNumberFormat="1" applyFont="1" applyBorder="1" applyAlignment="1">
      <alignment horizontal="center" vertical="top" wrapText="1"/>
    </xf>
    <xf numFmtId="178" fontId="1" fillId="0" borderId="0" xfId="0" applyNumberFormat="1" applyFont="1" applyAlignment="1">
      <alignment/>
    </xf>
    <xf numFmtId="178" fontId="3" fillId="0" borderId="11" xfId="0" applyNumberFormat="1" applyFont="1" applyBorder="1" applyAlignment="1">
      <alignment horizontal="center" vertical="center" wrapText="1"/>
    </xf>
    <xf numFmtId="178" fontId="2" fillId="0" borderId="12" xfId="0" applyNumberFormat="1" applyFont="1" applyBorder="1" applyAlignment="1">
      <alignment vertical="center" wrapText="1"/>
    </xf>
    <xf numFmtId="178" fontId="2" fillId="0" borderId="0" xfId="0" applyNumberFormat="1" applyFont="1" applyAlignment="1">
      <alignment vertical="center" wrapText="1"/>
    </xf>
    <xf numFmtId="178" fontId="1" fillId="0" borderId="0" xfId="0" applyNumberFormat="1" applyFont="1" applyAlignment="1">
      <alignment vertical="top"/>
    </xf>
    <xf numFmtId="3" fontId="3" fillId="0" borderId="11" xfId="0" applyNumberFormat="1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/>
    </xf>
    <xf numFmtId="178" fontId="1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78" fontId="1" fillId="32" borderId="0" xfId="0" applyNumberFormat="1" applyFont="1" applyFill="1" applyAlignment="1">
      <alignment/>
    </xf>
    <xf numFmtId="178" fontId="3" fillId="33" borderId="12" xfId="0" applyNumberFormat="1" applyFont="1" applyFill="1" applyBorder="1" applyAlignment="1">
      <alignment vertical="center" wrapText="1"/>
    </xf>
    <xf numFmtId="3" fontId="3" fillId="33" borderId="12" xfId="0" applyNumberFormat="1" applyFont="1" applyFill="1" applyBorder="1" applyAlignment="1">
      <alignment horizontal="center" vertical="center" wrapText="1"/>
    </xf>
    <xf numFmtId="178" fontId="1" fillId="33" borderId="0" xfId="0" applyNumberFormat="1" applyFont="1" applyFill="1" applyAlignment="1">
      <alignment/>
    </xf>
    <xf numFmtId="3" fontId="5" fillId="33" borderId="12" xfId="0" applyNumberFormat="1" applyFont="1" applyFill="1" applyBorder="1" applyAlignment="1">
      <alignment horizontal="center" vertical="center" wrapText="1"/>
    </xf>
    <xf numFmtId="178" fontId="3" fillId="32" borderId="12" xfId="0" applyNumberFormat="1" applyFont="1" applyFill="1" applyBorder="1" applyAlignment="1">
      <alignment vertical="center" wrapText="1"/>
    </xf>
    <xf numFmtId="3" fontId="3" fillId="32" borderId="12" xfId="0" applyNumberFormat="1" applyFont="1" applyFill="1" applyBorder="1" applyAlignment="1">
      <alignment horizontal="center" vertical="center" wrapText="1"/>
    </xf>
    <xf numFmtId="178" fontId="2" fillId="34" borderId="12" xfId="0" applyNumberFormat="1" applyFont="1" applyFill="1" applyBorder="1" applyAlignment="1">
      <alignment vertical="center" wrapText="1"/>
    </xf>
    <xf numFmtId="3" fontId="2" fillId="34" borderId="12" xfId="0" applyNumberFormat="1" applyFont="1" applyFill="1" applyBorder="1" applyAlignment="1">
      <alignment horizontal="center" vertical="center" wrapText="1"/>
    </xf>
    <xf numFmtId="178" fontId="1" fillId="34" borderId="0" xfId="0" applyNumberFormat="1" applyFont="1" applyFill="1" applyAlignment="1">
      <alignment/>
    </xf>
    <xf numFmtId="49" fontId="3" fillId="33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178" fontId="5" fillId="0" borderId="11" xfId="0" applyNumberFormat="1" applyFont="1" applyBorder="1" applyAlignment="1">
      <alignment horizontal="center" vertical="top" wrapText="1"/>
    </xf>
    <xf numFmtId="178" fontId="49" fillId="34" borderId="12" xfId="0" applyNumberFormat="1" applyFont="1" applyFill="1" applyBorder="1" applyAlignment="1">
      <alignment horizontal="center" vertical="center" wrapText="1"/>
    </xf>
    <xf numFmtId="178" fontId="5" fillId="33" borderId="12" xfId="0" applyNumberFormat="1" applyFont="1" applyFill="1" applyBorder="1" applyAlignment="1">
      <alignment horizontal="center" vertical="center" wrapText="1"/>
    </xf>
    <xf numFmtId="178" fontId="5" fillId="32" borderId="12" xfId="0" applyNumberFormat="1" applyFont="1" applyFill="1" applyBorder="1" applyAlignment="1">
      <alignment horizontal="center" vertical="center" wrapText="1"/>
    </xf>
    <xf numFmtId="178" fontId="1" fillId="34" borderId="12" xfId="0" applyNumberFormat="1" applyFont="1" applyFill="1" applyBorder="1" applyAlignment="1">
      <alignment horizontal="center" vertical="center" wrapText="1"/>
    </xf>
    <xf numFmtId="178" fontId="2" fillId="35" borderId="12" xfId="0" applyNumberFormat="1" applyFont="1" applyFill="1" applyBorder="1" applyAlignment="1">
      <alignment vertical="center" wrapText="1"/>
    </xf>
    <xf numFmtId="49" fontId="2" fillId="35" borderId="12" xfId="0" applyNumberFormat="1" applyFont="1" applyFill="1" applyBorder="1" applyAlignment="1">
      <alignment horizontal="center" vertical="center" wrapText="1"/>
    </xf>
    <xf numFmtId="178" fontId="1" fillId="35" borderId="12" xfId="0" applyNumberFormat="1" applyFont="1" applyFill="1" applyBorder="1" applyAlignment="1">
      <alignment horizontal="center" vertical="center" wrapText="1"/>
    </xf>
    <xf numFmtId="0" fontId="50" fillId="0" borderId="1" xfId="0" applyFont="1" applyBorder="1" applyAlignment="1">
      <alignment vertical="top" wrapText="1"/>
    </xf>
    <xf numFmtId="178" fontId="49" fillId="0" borderId="0" xfId="0" applyNumberFormat="1" applyFont="1" applyAlignment="1">
      <alignment horizontal="right" vertical="top" wrapText="1"/>
    </xf>
    <xf numFmtId="178" fontId="51" fillId="0" borderId="0" xfId="0" applyNumberFormat="1" applyFont="1" applyBorder="1" applyAlignment="1">
      <alignment horizontal="center" vertical="center" wrapText="1"/>
    </xf>
    <xf numFmtId="178" fontId="49" fillId="0" borderId="0" xfId="0" applyNumberFormat="1" applyFont="1" applyBorder="1" applyAlignment="1">
      <alignment horizontal="center" vertical="center"/>
    </xf>
    <xf numFmtId="178" fontId="2" fillId="0" borderId="12" xfId="0" applyNumberFormat="1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78" fontId="1" fillId="0" borderId="12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Alignment="1">
      <alignment/>
    </xf>
    <xf numFmtId="178" fontId="3" fillId="6" borderId="12" xfId="0" applyNumberFormat="1" applyFont="1" applyFill="1" applyBorder="1" applyAlignment="1">
      <alignment vertical="center" wrapText="1"/>
    </xf>
    <xf numFmtId="3" fontId="3" fillId="6" borderId="12" xfId="0" applyNumberFormat="1" applyFont="1" applyFill="1" applyBorder="1" applyAlignment="1">
      <alignment horizontal="center" vertical="center" wrapText="1"/>
    </xf>
    <xf numFmtId="178" fontId="5" fillId="8" borderId="13" xfId="0" applyNumberFormat="1" applyFont="1" applyFill="1" applyBorder="1" applyAlignment="1">
      <alignment horizontal="center" vertical="top" wrapText="1"/>
    </xf>
    <xf numFmtId="3" fontId="1" fillId="8" borderId="13" xfId="0" applyNumberFormat="1" applyFont="1" applyFill="1" applyBorder="1" applyAlignment="1">
      <alignment vertical="top"/>
    </xf>
    <xf numFmtId="178" fontId="1" fillId="8" borderId="13" xfId="0" applyNumberFormat="1" applyFont="1" applyFill="1" applyBorder="1" applyAlignment="1">
      <alignment vertical="top"/>
    </xf>
    <xf numFmtId="178" fontId="2" fillId="8" borderId="12" xfId="0" applyNumberFormat="1" applyFont="1" applyFill="1" applyBorder="1" applyAlignment="1">
      <alignment horizontal="center" vertical="top" wrapText="1"/>
    </xf>
    <xf numFmtId="178" fontId="5" fillId="6" borderId="12" xfId="0" applyNumberFormat="1" applyFont="1" applyFill="1" applyBorder="1" applyAlignment="1">
      <alignment horizontal="center" vertical="center" wrapText="1"/>
    </xf>
    <xf numFmtId="178" fontId="5" fillId="35" borderId="12" xfId="0" applyNumberFormat="1" applyFont="1" applyFill="1" applyBorder="1" applyAlignment="1">
      <alignment horizontal="center" vertical="center" wrapText="1"/>
    </xf>
    <xf numFmtId="178" fontId="1" fillId="36" borderId="0" xfId="0" applyNumberFormat="1" applyFont="1" applyFill="1" applyAlignment="1">
      <alignment/>
    </xf>
    <xf numFmtId="178" fontId="5" fillId="37" borderId="12" xfId="0" applyNumberFormat="1" applyFont="1" applyFill="1" applyBorder="1" applyAlignment="1">
      <alignment horizontal="center" vertical="center" wrapText="1"/>
    </xf>
    <xf numFmtId="3" fontId="3" fillId="37" borderId="12" xfId="0" applyNumberFormat="1" applyFont="1" applyFill="1" applyBorder="1" applyAlignment="1">
      <alignment horizontal="center" vertical="center" wrapText="1"/>
    </xf>
    <xf numFmtId="178" fontId="3" fillId="37" borderId="12" xfId="0" applyNumberFormat="1" applyFont="1" applyFill="1" applyBorder="1" applyAlignment="1">
      <alignment horizontal="center" vertical="center" wrapText="1"/>
    </xf>
    <xf numFmtId="178" fontId="9" fillId="0" borderId="12" xfId="0" applyNumberFormat="1" applyFont="1" applyFill="1" applyBorder="1" applyAlignment="1">
      <alignment horizontal="left" vertical="top" wrapText="1"/>
    </xf>
    <xf numFmtId="3" fontId="6" fillId="0" borderId="12" xfId="0" applyNumberFormat="1" applyFont="1" applyFill="1" applyBorder="1" applyAlignment="1">
      <alignment horizontal="center" vertical="center" wrapText="1"/>
    </xf>
    <xf numFmtId="178" fontId="6" fillId="0" borderId="12" xfId="0" applyNumberFormat="1" applyFont="1" applyFill="1" applyBorder="1" applyAlignment="1">
      <alignment horizontal="center" vertical="center" wrapText="1"/>
    </xf>
    <xf numFmtId="178" fontId="9" fillId="0" borderId="12" xfId="0" applyNumberFormat="1" applyFont="1" applyFill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horizontal="center" vertical="center" wrapText="1"/>
    </xf>
    <xf numFmtId="178" fontId="1" fillId="0" borderId="12" xfId="0" applyNumberFormat="1" applyFont="1" applyFill="1" applyBorder="1" applyAlignment="1">
      <alignment horizontal="left" vertical="top" wrapText="1"/>
    </xf>
    <xf numFmtId="3" fontId="2" fillId="0" borderId="12" xfId="0" applyNumberFormat="1" applyFont="1" applyFill="1" applyBorder="1" applyAlignment="1">
      <alignment horizontal="center" vertical="center" wrapText="1"/>
    </xf>
    <xf numFmtId="178" fontId="2" fillId="0" borderId="12" xfId="0" applyNumberFormat="1" applyFont="1" applyFill="1" applyBorder="1" applyAlignment="1">
      <alignment horizontal="center" vertical="center" wrapText="1"/>
    </xf>
    <xf numFmtId="178" fontId="6" fillId="0" borderId="12" xfId="0" applyNumberFormat="1" applyFont="1" applyFill="1" applyBorder="1" applyAlignment="1">
      <alignment horizontal="left" vertical="top" wrapText="1"/>
    </xf>
    <xf numFmtId="178" fontId="2" fillId="0" borderId="12" xfId="0" applyNumberFormat="1" applyFont="1" applyFill="1" applyBorder="1" applyAlignment="1">
      <alignment horizontal="left" vertical="top" wrapText="1"/>
    </xf>
    <xf numFmtId="178" fontId="7" fillId="0" borderId="12" xfId="0" applyNumberFormat="1" applyFont="1" applyFill="1" applyBorder="1" applyAlignment="1">
      <alignment horizontal="center" vertical="center" wrapText="1"/>
    </xf>
    <xf numFmtId="0" fontId="52" fillId="0" borderId="1" xfId="33" applyNumberFormat="1" applyFont="1" applyFill="1" applyAlignment="1" applyProtection="1">
      <alignment horizontal="left" vertical="top" wrapText="1"/>
      <protection/>
    </xf>
    <xf numFmtId="178" fontId="8" fillId="38" borderId="12" xfId="0" applyNumberFormat="1" applyFont="1" applyFill="1" applyBorder="1" applyAlignment="1">
      <alignment horizontal="left" vertical="top" wrapText="1"/>
    </xf>
    <xf numFmtId="3" fontId="8" fillId="38" borderId="12" xfId="0" applyNumberFormat="1" applyFont="1" applyFill="1" applyBorder="1" applyAlignment="1">
      <alignment horizontal="center" vertical="center" wrapText="1"/>
    </xf>
    <xf numFmtId="178" fontId="8" fillId="38" borderId="12" xfId="0" applyNumberFormat="1" applyFont="1" applyFill="1" applyBorder="1" applyAlignment="1">
      <alignment horizontal="center" vertical="center" wrapText="1"/>
    </xf>
    <xf numFmtId="178" fontId="3" fillId="38" borderId="12" xfId="0" applyNumberFormat="1" applyFont="1" applyFill="1" applyBorder="1" applyAlignment="1">
      <alignment horizontal="center" vertical="center" wrapText="1"/>
    </xf>
    <xf numFmtId="178" fontId="10" fillId="38" borderId="12" xfId="0" applyNumberFormat="1" applyFont="1" applyFill="1" applyBorder="1" applyAlignment="1">
      <alignment horizontal="center" vertical="center" wrapText="1"/>
    </xf>
    <xf numFmtId="178" fontId="1" fillId="35" borderId="0" xfId="0" applyNumberFormat="1" applyFont="1" applyFill="1" applyAlignment="1">
      <alignment/>
    </xf>
    <xf numFmtId="178" fontId="5" fillId="35" borderId="11" xfId="0" applyNumberFormat="1" applyFont="1" applyFill="1" applyBorder="1" applyAlignment="1">
      <alignment horizontal="center" vertical="top" wrapText="1"/>
    </xf>
    <xf numFmtId="178" fontId="3" fillId="37" borderId="12" xfId="0" applyNumberFormat="1" applyFont="1" applyFill="1" applyBorder="1" applyAlignment="1">
      <alignment horizontal="center" vertical="top" wrapText="1"/>
    </xf>
    <xf numFmtId="0" fontId="53" fillId="35" borderId="12" xfId="0" applyFont="1" applyFill="1" applyBorder="1" applyAlignment="1">
      <alignment vertical="top" wrapText="1"/>
    </xf>
    <xf numFmtId="178" fontId="8" fillId="0" borderId="14" xfId="0" applyNumberFormat="1" applyFont="1" applyBorder="1" applyAlignment="1">
      <alignment horizontal="center" vertical="top" wrapText="1"/>
    </xf>
    <xf numFmtId="178" fontId="2" fillId="0" borderId="0" xfId="0" applyNumberFormat="1" applyFont="1" applyAlignment="1">
      <alignment horizontal="righ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96"/>
  <sheetViews>
    <sheetView tabSelected="1" zoomScaleSheetLayoutView="100" zoomScalePageLayoutView="0" workbookViewId="0" topLeftCell="A1">
      <pane xSplit="2" ySplit="2" topLeftCell="C3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42" sqref="H42"/>
    </sheetView>
  </sheetViews>
  <sheetFormatPr defaultColWidth="9.00390625" defaultRowHeight="12.75"/>
  <cols>
    <col min="1" max="1" width="44.875" style="2" customWidth="1"/>
    <col min="2" max="2" width="8.25390625" style="12" customWidth="1"/>
    <col min="3" max="3" width="11.125" style="2" customWidth="1"/>
    <col min="4" max="4" width="10.25390625" style="2" customWidth="1"/>
    <col min="5" max="5" width="10.625" style="2" customWidth="1"/>
    <col min="6" max="6" width="10.25390625" style="2" customWidth="1"/>
    <col min="7" max="7" width="10.875" style="2" customWidth="1"/>
    <col min="8" max="8" width="10.625" style="2" customWidth="1"/>
    <col min="9" max="9" width="9.125" style="43" customWidth="1"/>
    <col min="10" max="98" width="9.125" style="73" customWidth="1"/>
    <col min="99" max="16384" width="9.125" style="2" customWidth="1"/>
  </cols>
  <sheetData>
    <row r="1" spans="1:8" ht="36" customHeight="1">
      <c r="A1" s="77" t="s">
        <v>127</v>
      </c>
      <c r="B1" s="77"/>
      <c r="C1" s="77"/>
      <c r="D1" s="77"/>
      <c r="E1" s="77"/>
      <c r="F1" s="77"/>
      <c r="G1" s="77"/>
      <c r="H1" s="77"/>
    </row>
    <row r="2" spans="1:8" ht="63.75">
      <c r="A2" s="3" t="s">
        <v>0</v>
      </c>
      <c r="B2" s="7" t="s">
        <v>1</v>
      </c>
      <c r="C2" s="28" t="s">
        <v>118</v>
      </c>
      <c r="D2" s="28" t="s">
        <v>131</v>
      </c>
      <c r="E2" s="1" t="s">
        <v>130</v>
      </c>
      <c r="F2" s="74" t="s">
        <v>129</v>
      </c>
      <c r="G2" s="1" t="s">
        <v>128</v>
      </c>
      <c r="H2" s="1" t="s">
        <v>120</v>
      </c>
    </row>
    <row r="3" spans="1:98" s="52" customFormat="1" ht="21" customHeight="1">
      <c r="A3" s="53" t="s">
        <v>81</v>
      </c>
      <c r="B3" s="54">
        <v>10000</v>
      </c>
      <c r="C3" s="55">
        <f>C4+C6+C8+C12+C14+C16+C19+C22+C26+C28+C30+C33+C34</f>
        <v>297394</v>
      </c>
      <c r="D3" s="55">
        <f>D4+D6+D8+D12+D14+D16+D19+D22+D26+D28+D30+D33+D34</f>
        <v>301592.19999999995</v>
      </c>
      <c r="E3" s="55">
        <f aca="true" t="shared" si="0" ref="E3:E17">D3/C3*100</f>
        <v>101.41166264282397</v>
      </c>
      <c r="F3" s="55">
        <f>F4+F6+F8+F12+F14+F16+F19+F22+F26+F28+F30+F33+F34</f>
        <v>290293.8</v>
      </c>
      <c r="G3" s="53">
        <f>D3-F3</f>
        <v>11298.399999999965</v>
      </c>
      <c r="H3" s="55">
        <f>D3/F3*100</f>
        <v>103.89205694368945</v>
      </c>
      <c r="I3" s="4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</row>
    <row r="4" spans="1:98" s="52" customFormat="1" ht="13.5">
      <c r="A4" s="56" t="s">
        <v>82</v>
      </c>
      <c r="B4" s="57">
        <v>10100</v>
      </c>
      <c r="C4" s="58">
        <f>C5</f>
        <v>243881.8</v>
      </c>
      <c r="D4" s="58">
        <f>D5</f>
        <v>234831</v>
      </c>
      <c r="E4" s="58">
        <f t="shared" si="0"/>
        <v>96.28885796316085</v>
      </c>
      <c r="F4" s="58">
        <f>F5</f>
        <v>227922.2</v>
      </c>
      <c r="G4" s="59">
        <f>D4-F4</f>
        <v>6908.799999999988</v>
      </c>
      <c r="H4" s="60">
        <f aca="true" t="shared" si="1" ref="H4:H44">D4/F4*100</f>
        <v>103.03120977245743</v>
      </c>
      <c r="I4" s="4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</row>
    <row r="5" spans="1:98" s="52" customFormat="1" ht="12.75">
      <c r="A5" s="61" t="s">
        <v>83</v>
      </c>
      <c r="B5" s="62">
        <v>10102</v>
      </c>
      <c r="C5" s="63">
        <v>243881.8</v>
      </c>
      <c r="D5" s="63">
        <v>234831</v>
      </c>
      <c r="E5" s="63">
        <f t="shared" si="0"/>
        <v>96.28885796316085</v>
      </c>
      <c r="F5" s="63">
        <v>227922.2</v>
      </c>
      <c r="G5" s="42">
        <f aca="true" t="shared" si="2" ref="G5:G11">D5-F5</f>
        <v>6908.799999999988</v>
      </c>
      <c r="H5" s="63">
        <f t="shared" si="1"/>
        <v>103.03120977245743</v>
      </c>
      <c r="I5" s="4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</row>
    <row r="6" spans="1:98" s="52" customFormat="1" ht="27">
      <c r="A6" s="56" t="s">
        <v>132</v>
      </c>
      <c r="B6" s="57">
        <v>10300</v>
      </c>
      <c r="C6" s="58">
        <f>C7</f>
        <v>5468.2</v>
      </c>
      <c r="D6" s="58">
        <f>D7</f>
        <v>5817</v>
      </c>
      <c r="E6" s="58">
        <f t="shared" si="0"/>
        <v>106.37869865769358</v>
      </c>
      <c r="F6" s="58">
        <f>F7</f>
        <v>6264.6</v>
      </c>
      <c r="G6" s="59">
        <f t="shared" si="2"/>
        <v>-447.60000000000036</v>
      </c>
      <c r="H6" s="60">
        <f t="shared" si="1"/>
        <v>92.85509050857198</v>
      </c>
      <c r="I6" s="4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</row>
    <row r="7" spans="1:98" s="52" customFormat="1" ht="12.75">
      <c r="A7" s="61" t="s">
        <v>84</v>
      </c>
      <c r="B7" s="62">
        <v>10302</v>
      </c>
      <c r="C7" s="63">
        <v>5468.2</v>
      </c>
      <c r="D7" s="63">
        <v>5817</v>
      </c>
      <c r="E7" s="63">
        <f t="shared" si="0"/>
        <v>106.37869865769358</v>
      </c>
      <c r="F7" s="63">
        <v>6264.6</v>
      </c>
      <c r="G7" s="42">
        <f t="shared" si="2"/>
        <v>-447.60000000000036</v>
      </c>
      <c r="H7" s="63">
        <f t="shared" si="1"/>
        <v>92.85509050857198</v>
      </c>
      <c r="I7" s="4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</row>
    <row r="8" spans="1:98" s="52" customFormat="1" ht="13.5">
      <c r="A8" s="64" t="s">
        <v>85</v>
      </c>
      <c r="B8" s="57">
        <v>10500</v>
      </c>
      <c r="C8" s="58">
        <f>C9+C10+C11</f>
        <v>24248.799999999996</v>
      </c>
      <c r="D8" s="58">
        <f>D9+D10+D11</f>
        <v>24775</v>
      </c>
      <c r="E8" s="58">
        <f t="shared" si="0"/>
        <v>102.17000428887204</v>
      </c>
      <c r="F8" s="58">
        <f>F9+F10+F11</f>
        <v>25081.6</v>
      </c>
      <c r="G8" s="59">
        <f t="shared" si="2"/>
        <v>-306.59999999999854</v>
      </c>
      <c r="H8" s="60">
        <f t="shared" si="1"/>
        <v>98.7775899464149</v>
      </c>
      <c r="I8" s="4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</row>
    <row r="9" spans="1:98" s="52" customFormat="1" ht="12.75">
      <c r="A9" s="65" t="s">
        <v>86</v>
      </c>
      <c r="B9" s="62">
        <v>10502</v>
      </c>
      <c r="C9" s="63">
        <v>16031.3</v>
      </c>
      <c r="D9" s="63">
        <v>17381</v>
      </c>
      <c r="E9" s="63">
        <f t="shared" si="0"/>
        <v>108.41915502797652</v>
      </c>
      <c r="F9" s="63">
        <v>17360.3</v>
      </c>
      <c r="G9" s="42">
        <f t="shared" si="2"/>
        <v>20.700000000000728</v>
      </c>
      <c r="H9" s="63">
        <f t="shared" si="1"/>
        <v>100.11923757077932</v>
      </c>
      <c r="I9" s="4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</row>
    <row r="10" spans="1:98" s="52" customFormat="1" ht="12.75">
      <c r="A10" s="65" t="s">
        <v>87</v>
      </c>
      <c r="B10" s="62">
        <v>10503</v>
      </c>
      <c r="C10" s="63">
        <v>959.6</v>
      </c>
      <c r="D10" s="63">
        <v>1563.8</v>
      </c>
      <c r="E10" s="63">
        <f t="shared" si="0"/>
        <v>162.9637348895373</v>
      </c>
      <c r="F10" s="63">
        <v>799.8</v>
      </c>
      <c r="G10" s="42">
        <f t="shared" si="2"/>
        <v>764</v>
      </c>
      <c r="H10" s="63">
        <f t="shared" si="1"/>
        <v>195.52388097024254</v>
      </c>
      <c r="I10" s="4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</row>
    <row r="11" spans="1:98" s="52" customFormat="1" ht="12.75">
      <c r="A11" s="65" t="s">
        <v>88</v>
      </c>
      <c r="B11" s="62">
        <v>10504</v>
      </c>
      <c r="C11" s="63">
        <v>7257.9</v>
      </c>
      <c r="D11" s="63">
        <v>5830.2</v>
      </c>
      <c r="E11" s="63">
        <f t="shared" si="0"/>
        <v>80.32902079113794</v>
      </c>
      <c r="F11" s="63">
        <v>6921.5</v>
      </c>
      <c r="G11" s="42">
        <f t="shared" si="2"/>
        <v>-1091.3000000000002</v>
      </c>
      <c r="H11" s="63">
        <f t="shared" si="1"/>
        <v>84.23318644802427</v>
      </c>
      <c r="I11" s="4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</row>
    <row r="12" spans="1:98" s="52" customFormat="1" ht="13.5">
      <c r="A12" s="64" t="s">
        <v>89</v>
      </c>
      <c r="B12" s="57">
        <v>10600</v>
      </c>
      <c r="C12" s="58">
        <f>C13</f>
        <v>84</v>
      </c>
      <c r="D12" s="58">
        <f>D13</f>
        <v>185</v>
      </c>
      <c r="E12" s="58">
        <f t="shared" si="0"/>
        <v>220.23809523809524</v>
      </c>
      <c r="F12" s="58">
        <f>F13</f>
        <v>84</v>
      </c>
      <c r="G12" s="59">
        <f>G13</f>
        <v>101</v>
      </c>
      <c r="H12" s="60">
        <f t="shared" si="1"/>
        <v>220.23809523809524</v>
      </c>
      <c r="I12" s="4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</row>
    <row r="13" spans="1:98" s="52" customFormat="1" ht="12.75">
      <c r="A13" s="65" t="s">
        <v>90</v>
      </c>
      <c r="B13" s="62">
        <v>10605</v>
      </c>
      <c r="C13" s="63">
        <v>84</v>
      </c>
      <c r="D13" s="63">
        <v>185</v>
      </c>
      <c r="E13" s="63">
        <f t="shared" si="0"/>
        <v>220.23809523809524</v>
      </c>
      <c r="F13" s="63">
        <v>84</v>
      </c>
      <c r="G13" s="42">
        <f aca="true" t="shared" si="3" ref="G13:G27">D13-F13</f>
        <v>101</v>
      </c>
      <c r="H13" s="63">
        <f t="shared" si="1"/>
        <v>220.23809523809524</v>
      </c>
      <c r="I13" s="4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</row>
    <row r="14" spans="1:98" s="52" customFormat="1" ht="32.25" customHeight="1">
      <c r="A14" s="64" t="s">
        <v>91</v>
      </c>
      <c r="B14" s="57">
        <v>10700</v>
      </c>
      <c r="C14" s="58">
        <f>C15</f>
        <v>2833</v>
      </c>
      <c r="D14" s="58">
        <f>D15</f>
        <v>3823.4</v>
      </c>
      <c r="E14" s="58">
        <f t="shared" si="0"/>
        <v>134.95940698905753</v>
      </c>
      <c r="F14" s="58">
        <f>F15</f>
        <v>3108.8</v>
      </c>
      <c r="G14" s="59">
        <f t="shared" si="3"/>
        <v>714.5999999999999</v>
      </c>
      <c r="H14" s="60">
        <f t="shared" si="1"/>
        <v>122.98636129696345</v>
      </c>
      <c r="I14" s="4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</row>
    <row r="15" spans="1:98" s="52" customFormat="1" ht="25.5">
      <c r="A15" s="65" t="s">
        <v>92</v>
      </c>
      <c r="B15" s="62">
        <v>10701</v>
      </c>
      <c r="C15" s="63">
        <v>2833</v>
      </c>
      <c r="D15" s="63">
        <v>3823.4</v>
      </c>
      <c r="E15" s="63">
        <f t="shared" si="0"/>
        <v>134.95940698905753</v>
      </c>
      <c r="F15" s="63">
        <v>3108.8</v>
      </c>
      <c r="G15" s="42">
        <f t="shared" si="3"/>
        <v>714.5999999999999</v>
      </c>
      <c r="H15" s="63">
        <f t="shared" si="1"/>
        <v>122.98636129696345</v>
      </c>
      <c r="I15" s="4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</row>
    <row r="16" spans="1:98" s="52" customFormat="1" ht="13.5">
      <c r="A16" s="64" t="s">
        <v>93</v>
      </c>
      <c r="B16" s="57">
        <v>10800</v>
      </c>
      <c r="C16" s="58">
        <f>C17</f>
        <v>3152.5</v>
      </c>
      <c r="D16" s="58">
        <f>D17+D18</f>
        <v>3629.3</v>
      </c>
      <c r="E16" s="58">
        <f t="shared" si="0"/>
        <v>115.12450436161777</v>
      </c>
      <c r="F16" s="58">
        <f>F17+F18</f>
        <v>3357</v>
      </c>
      <c r="G16" s="59">
        <f t="shared" si="3"/>
        <v>272.3000000000002</v>
      </c>
      <c r="H16" s="60">
        <f t="shared" si="1"/>
        <v>108.1114089961275</v>
      </c>
      <c r="I16" s="4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</row>
    <row r="17" spans="1:98" s="52" customFormat="1" ht="25.5">
      <c r="A17" s="65" t="s">
        <v>94</v>
      </c>
      <c r="B17" s="62">
        <v>10803</v>
      </c>
      <c r="C17" s="63">
        <v>3152.5</v>
      </c>
      <c r="D17" s="63">
        <v>3614.3</v>
      </c>
      <c r="E17" s="63">
        <f t="shared" si="0"/>
        <v>114.6486915146709</v>
      </c>
      <c r="F17" s="63">
        <v>3277</v>
      </c>
      <c r="G17" s="42">
        <f t="shared" si="3"/>
        <v>337.3000000000002</v>
      </c>
      <c r="H17" s="63">
        <f t="shared" si="1"/>
        <v>110.2929508696979</v>
      </c>
      <c r="I17" s="4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</row>
    <row r="18" spans="1:98" s="52" customFormat="1" ht="25.5">
      <c r="A18" s="65" t="s">
        <v>133</v>
      </c>
      <c r="B18" s="62">
        <v>10807</v>
      </c>
      <c r="C18" s="63">
        <v>0</v>
      </c>
      <c r="D18" s="63">
        <v>15</v>
      </c>
      <c r="E18" s="63">
        <v>0</v>
      </c>
      <c r="F18" s="63">
        <v>80</v>
      </c>
      <c r="G18" s="42">
        <f t="shared" si="3"/>
        <v>-65</v>
      </c>
      <c r="H18" s="63">
        <f t="shared" si="1"/>
        <v>18.75</v>
      </c>
      <c r="I18" s="4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</row>
    <row r="19" spans="1:98" s="52" customFormat="1" ht="40.5">
      <c r="A19" s="64" t="s">
        <v>134</v>
      </c>
      <c r="B19" s="57">
        <v>10900</v>
      </c>
      <c r="C19" s="58">
        <f>C20+C21</f>
        <v>17.4</v>
      </c>
      <c r="D19" s="58">
        <f>D20+D21</f>
        <v>7.6</v>
      </c>
      <c r="E19" s="60">
        <f>D19/C19*100</f>
        <v>43.67816091954023</v>
      </c>
      <c r="F19" s="58">
        <f>F20+F21</f>
        <v>33</v>
      </c>
      <c r="G19" s="59">
        <f t="shared" si="3"/>
        <v>-25.4</v>
      </c>
      <c r="H19" s="60">
        <f t="shared" si="1"/>
        <v>23.030303030303028</v>
      </c>
      <c r="I19" s="4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</row>
    <row r="20" spans="1:98" s="52" customFormat="1" ht="12.75">
      <c r="A20" s="65" t="s">
        <v>95</v>
      </c>
      <c r="B20" s="62">
        <v>10906</v>
      </c>
      <c r="C20" s="63">
        <v>17.4</v>
      </c>
      <c r="D20" s="63">
        <v>7.6</v>
      </c>
      <c r="E20" s="63">
        <f>D20/C20*100</f>
        <v>43.67816091954023</v>
      </c>
      <c r="F20" s="63">
        <v>31.6</v>
      </c>
      <c r="G20" s="42">
        <f t="shared" si="3"/>
        <v>-24</v>
      </c>
      <c r="H20" s="63">
        <f t="shared" si="1"/>
        <v>24.050632911392402</v>
      </c>
      <c r="I20" s="4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</row>
    <row r="21" spans="1:98" s="52" customFormat="1" ht="25.5">
      <c r="A21" s="65" t="s">
        <v>96</v>
      </c>
      <c r="B21" s="62">
        <v>10907</v>
      </c>
      <c r="C21" s="63">
        <v>0</v>
      </c>
      <c r="D21" s="63">
        <v>0</v>
      </c>
      <c r="E21" s="63">
        <v>0</v>
      </c>
      <c r="F21" s="63">
        <v>1.4</v>
      </c>
      <c r="G21" s="42">
        <f t="shared" si="3"/>
        <v>-1.4</v>
      </c>
      <c r="H21" s="63">
        <f t="shared" si="1"/>
        <v>0</v>
      </c>
      <c r="I21" s="4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</row>
    <row r="22" spans="1:98" s="52" customFormat="1" ht="40.5">
      <c r="A22" s="64" t="s">
        <v>135</v>
      </c>
      <c r="B22" s="57">
        <v>11100</v>
      </c>
      <c r="C22" s="58">
        <f>C23+C25+C24</f>
        <v>10615.800000000001</v>
      </c>
      <c r="D22" s="58">
        <f>D23+D25+D24</f>
        <v>14081.5</v>
      </c>
      <c r="E22" s="58">
        <f aca="true" t="shared" si="4" ref="E22:E27">D22/C22*100</f>
        <v>132.6466210742478</v>
      </c>
      <c r="F22" s="58">
        <f>F23+F25+F24</f>
        <v>12937.300000000001</v>
      </c>
      <c r="G22" s="59">
        <f t="shared" si="3"/>
        <v>1144.199999999999</v>
      </c>
      <c r="H22" s="60">
        <f t="shared" si="1"/>
        <v>108.84419469286482</v>
      </c>
      <c r="I22" s="4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</row>
    <row r="23" spans="1:98" s="52" customFormat="1" ht="25.5">
      <c r="A23" s="65" t="s">
        <v>97</v>
      </c>
      <c r="B23" s="62">
        <v>11105</v>
      </c>
      <c r="C23" s="63">
        <v>9103.2</v>
      </c>
      <c r="D23" s="63">
        <v>11465.5</v>
      </c>
      <c r="E23" s="63">
        <f t="shared" si="4"/>
        <v>125.95021530890236</v>
      </c>
      <c r="F23" s="66">
        <v>11224.1</v>
      </c>
      <c r="G23" s="42">
        <f t="shared" si="3"/>
        <v>241.39999999999964</v>
      </c>
      <c r="H23" s="63">
        <f t="shared" si="1"/>
        <v>102.15072923441524</v>
      </c>
      <c r="I23" s="4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</row>
    <row r="24" spans="1:98" s="52" customFormat="1" ht="12.75">
      <c r="A24" s="65" t="s">
        <v>98</v>
      </c>
      <c r="B24" s="62">
        <v>11105</v>
      </c>
      <c r="C24" s="63">
        <v>1509.6</v>
      </c>
      <c r="D24" s="63">
        <v>1977.8</v>
      </c>
      <c r="E24" s="63">
        <f t="shared" si="4"/>
        <v>131.01483836777953</v>
      </c>
      <c r="F24" s="66">
        <v>1575.1</v>
      </c>
      <c r="G24" s="42">
        <f t="shared" si="3"/>
        <v>402.70000000000005</v>
      </c>
      <c r="H24" s="63">
        <f t="shared" si="1"/>
        <v>125.5666306901149</v>
      </c>
      <c r="I24" s="4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</row>
    <row r="25" spans="1:98" s="52" customFormat="1" ht="12.75">
      <c r="A25" s="65" t="s">
        <v>136</v>
      </c>
      <c r="B25" s="62">
        <v>11107</v>
      </c>
      <c r="C25" s="63">
        <v>3</v>
      </c>
      <c r="D25" s="63">
        <v>638.2</v>
      </c>
      <c r="E25" s="63" t="s">
        <v>144</v>
      </c>
      <c r="F25" s="63">
        <v>138.1</v>
      </c>
      <c r="G25" s="42">
        <f t="shared" si="3"/>
        <v>500.1</v>
      </c>
      <c r="H25" s="63">
        <f t="shared" si="1"/>
        <v>462.1288921071688</v>
      </c>
      <c r="I25" s="4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</row>
    <row r="26" spans="1:98" s="52" customFormat="1" ht="27">
      <c r="A26" s="64" t="s">
        <v>99</v>
      </c>
      <c r="B26" s="57">
        <v>11200</v>
      </c>
      <c r="C26" s="58">
        <f>C27</f>
        <v>1758.6</v>
      </c>
      <c r="D26" s="58">
        <f>D27</f>
        <v>2101.8</v>
      </c>
      <c r="E26" s="58">
        <f t="shared" si="4"/>
        <v>119.51552371204369</v>
      </c>
      <c r="F26" s="58">
        <f>F27</f>
        <v>1516.3</v>
      </c>
      <c r="G26" s="59">
        <f t="shared" si="3"/>
        <v>585.5000000000002</v>
      </c>
      <c r="H26" s="60">
        <f t="shared" si="1"/>
        <v>138.61373079205964</v>
      </c>
      <c r="I26" s="4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</row>
    <row r="27" spans="1:98" s="52" customFormat="1" ht="25.5">
      <c r="A27" s="65" t="s">
        <v>100</v>
      </c>
      <c r="B27" s="62">
        <v>11201</v>
      </c>
      <c r="C27" s="63">
        <v>1758.6</v>
      </c>
      <c r="D27" s="63">
        <v>2101.8</v>
      </c>
      <c r="E27" s="63">
        <f t="shared" si="4"/>
        <v>119.51552371204369</v>
      </c>
      <c r="F27" s="63">
        <v>1516.3</v>
      </c>
      <c r="G27" s="42">
        <f t="shared" si="3"/>
        <v>585.5000000000002</v>
      </c>
      <c r="H27" s="63">
        <f t="shared" si="1"/>
        <v>138.61373079205964</v>
      </c>
      <c r="I27" s="4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</row>
    <row r="28" spans="1:98" s="52" customFormat="1" ht="43.5" customHeight="1">
      <c r="A28" s="67" t="s">
        <v>117</v>
      </c>
      <c r="B28" s="57">
        <v>11300</v>
      </c>
      <c r="C28" s="58">
        <f>C29</f>
        <v>0</v>
      </c>
      <c r="D28" s="58">
        <f>D29</f>
        <v>335.5</v>
      </c>
      <c r="E28" s="58">
        <v>0</v>
      </c>
      <c r="F28" s="60">
        <f>F29</f>
        <v>37.6</v>
      </c>
      <c r="G28" s="59">
        <f>G29</f>
        <v>297.9</v>
      </c>
      <c r="H28" s="60">
        <f t="shared" si="1"/>
        <v>892.2872340425531</v>
      </c>
      <c r="I28" s="4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</row>
    <row r="29" spans="1:98" s="52" customFormat="1" ht="25.5">
      <c r="A29" s="65" t="s">
        <v>116</v>
      </c>
      <c r="B29" s="62">
        <v>11302</v>
      </c>
      <c r="C29" s="63">
        <v>0</v>
      </c>
      <c r="D29" s="63">
        <v>335.5</v>
      </c>
      <c r="E29" s="63">
        <v>0</v>
      </c>
      <c r="F29" s="63">
        <v>37.6</v>
      </c>
      <c r="G29" s="42">
        <f>D29-F29</f>
        <v>297.9</v>
      </c>
      <c r="H29" s="63">
        <f t="shared" si="1"/>
        <v>892.2872340425531</v>
      </c>
      <c r="I29" s="4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</row>
    <row r="30" spans="1:98" s="52" customFormat="1" ht="27">
      <c r="A30" s="64" t="s">
        <v>101</v>
      </c>
      <c r="B30" s="57">
        <v>11400</v>
      </c>
      <c r="C30" s="58">
        <f>C31+C32</f>
        <v>2707.9</v>
      </c>
      <c r="D30" s="58">
        <f>D31+D32</f>
        <v>9192.8</v>
      </c>
      <c r="E30" s="58">
        <f>D30/C30*100</f>
        <v>339.48077846301555</v>
      </c>
      <c r="F30" s="58">
        <f>F31+F32</f>
        <v>6681.5</v>
      </c>
      <c r="G30" s="59">
        <f>D30-F30</f>
        <v>2511.2999999999993</v>
      </c>
      <c r="H30" s="60">
        <f t="shared" si="1"/>
        <v>137.58587143605476</v>
      </c>
      <c r="I30" s="4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</row>
    <row r="31" spans="1:98" s="52" customFormat="1" ht="25.5">
      <c r="A31" s="65" t="s">
        <v>102</v>
      </c>
      <c r="B31" s="62">
        <v>11402</v>
      </c>
      <c r="C31" s="63">
        <v>80.4</v>
      </c>
      <c r="D31" s="63">
        <v>1890</v>
      </c>
      <c r="E31" s="63" t="s">
        <v>126</v>
      </c>
      <c r="F31" s="63">
        <v>651.5</v>
      </c>
      <c r="G31" s="42">
        <f>D31-F31</f>
        <v>1238.5</v>
      </c>
      <c r="H31" s="63">
        <f t="shared" si="1"/>
        <v>290.09976976208753</v>
      </c>
      <c r="I31" s="4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</row>
    <row r="32" spans="1:98" s="52" customFormat="1" ht="38.25">
      <c r="A32" s="65" t="s">
        <v>124</v>
      </c>
      <c r="B32" s="62">
        <v>11406</v>
      </c>
      <c r="C32" s="63">
        <v>2627.5</v>
      </c>
      <c r="D32" s="63">
        <v>7302.8</v>
      </c>
      <c r="E32" s="63">
        <f>D32/C32*100</f>
        <v>277.9372026641294</v>
      </c>
      <c r="F32" s="63">
        <v>6030</v>
      </c>
      <c r="G32" s="42">
        <f>D32-F32</f>
        <v>1272.8000000000002</v>
      </c>
      <c r="H32" s="63">
        <f t="shared" si="1"/>
        <v>121.1077943615257</v>
      </c>
      <c r="I32" s="4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</row>
    <row r="33" spans="1:98" s="52" customFormat="1" ht="21.75" customHeight="1">
      <c r="A33" s="64" t="s">
        <v>103</v>
      </c>
      <c r="B33" s="57">
        <v>11600</v>
      </c>
      <c r="C33" s="58">
        <v>2626</v>
      </c>
      <c r="D33" s="58">
        <v>2771.3</v>
      </c>
      <c r="E33" s="58">
        <f>D33/C33*100</f>
        <v>105.53313023610053</v>
      </c>
      <c r="F33" s="58">
        <v>3148.5</v>
      </c>
      <c r="G33" s="59">
        <f aca="true" t="shared" si="5" ref="G33:G44">D33-F33</f>
        <v>-377.1999999999998</v>
      </c>
      <c r="H33" s="60">
        <f t="shared" si="1"/>
        <v>88.01969191678577</v>
      </c>
      <c r="I33" s="4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</row>
    <row r="34" spans="1:98" s="52" customFormat="1" ht="13.5">
      <c r="A34" s="64" t="s">
        <v>137</v>
      </c>
      <c r="B34" s="57">
        <v>11700</v>
      </c>
      <c r="C34" s="58">
        <v>0</v>
      </c>
      <c r="D34" s="58">
        <v>41</v>
      </c>
      <c r="E34" s="60">
        <v>0</v>
      </c>
      <c r="F34" s="58">
        <v>121.4</v>
      </c>
      <c r="G34" s="59">
        <f t="shared" si="5"/>
        <v>-80.4</v>
      </c>
      <c r="H34" s="60">
        <f t="shared" si="1"/>
        <v>33.77265238879736</v>
      </c>
      <c r="I34" s="4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</row>
    <row r="35" spans="1:98" s="52" customFormat="1" ht="12.75">
      <c r="A35" s="75" t="s">
        <v>104</v>
      </c>
      <c r="B35" s="54">
        <v>20000</v>
      </c>
      <c r="C35" s="55">
        <f>C36+C43+C42</f>
        <v>454431.1</v>
      </c>
      <c r="D35" s="55">
        <f>D36+D41+D43</f>
        <v>453341.50000000006</v>
      </c>
      <c r="E35" s="55">
        <f aca="true" t="shared" si="6" ref="E35:E40">D35/C35*100</f>
        <v>99.76022767807927</v>
      </c>
      <c r="F35" s="55">
        <f>F36+F41+F43+F42</f>
        <v>421917.20000000007</v>
      </c>
      <c r="G35" s="53">
        <f t="shared" si="5"/>
        <v>31424.29999999999</v>
      </c>
      <c r="H35" s="55">
        <f t="shared" si="1"/>
        <v>107.44797794448769</v>
      </c>
      <c r="I35" s="4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</row>
    <row r="36" spans="1:98" s="52" customFormat="1" ht="25.5">
      <c r="A36" s="65" t="s">
        <v>138</v>
      </c>
      <c r="B36" s="62">
        <v>20200</v>
      </c>
      <c r="C36" s="63">
        <f>C37+C38+C39+C40</f>
        <v>454431.1</v>
      </c>
      <c r="D36" s="63">
        <f>D37+D38+D39+D40</f>
        <v>454423.9</v>
      </c>
      <c r="E36" s="63">
        <f t="shared" si="6"/>
        <v>99.998415601397</v>
      </c>
      <c r="F36" s="63">
        <f>F37+F38+F39+F40</f>
        <v>418140.70000000007</v>
      </c>
      <c r="G36" s="42">
        <f t="shared" si="5"/>
        <v>36283.19999999995</v>
      </c>
      <c r="H36" s="60">
        <f t="shared" si="1"/>
        <v>108.67727059336725</v>
      </c>
      <c r="I36" s="4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</row>
    <row r="37" spans="1:98" s="52" customFormat="1" ht="12.75">
      <c r="A37" s="65" t="s">
        <v>139</v>
      </c>
      <c r="B37" s="62">
        <v>20210</v>
      </c>
      <c r="C37" s="63">
        <v>56344</v>
      </c>
      <c r="D37" s="63">
        <v>56344</v>
      </c>
      <c r="E37" s="63">
        <f t="shared" si="6"/>
        <v>100</v>
      </c>
      <c r="F37" s="63">
        <v>40045</v>
      </c>
      <c r="G37" s="42">
        <f t="shared" si="5"/>
        <v>16299</v>
      </c>
      <c r="H37" s="63">
        <f t="shared" si="1"/>
        <v>140.70171057560245</v>
      </c>
      <c r="I37" s="4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</row>
    <row r="38" spans="1:98" s="52" customFormat="1" ht="25.5">
      <c r="A38" s="65" t="s">
        <v>140</v>
      </c>
      <c r="B38" s="62">
        <v>20220</v>
      </c>
      <c r="C38" s="63">
        <v>54822.1</v>
      </c>
      <c r="D38" s="63">
        <v>54815.4</v>
      </c>
      <c r="E38" s="63">
        <f t="shared" si="6"/>
        <v>99.98777865131034</v>
      </c>
      <c r="F38" s="63">
        <v>53188.6</v>
      </c>
      <c r="G38" s="42">
        <f t="shared" si="5"/>
        <v>1626.800000000003</v>
      </c>
      <c r="H38" s="63">
        <f t="shared" si="1"/>
        <v>103.05855014044363</v>
      </c>
      <c r="I38" s="4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</row>
    <row r="39" spans="1:98" s="52" customFormat="1" ht="12.75">
      <c r="A39" s="65" t="s">
        <v>141</v>
      </c>
      <c r="B39" s="62">
        <v>20230</v>
      </c>
      <c r="C39" s="63">
        <v>342913.1</v>
      </c>
      <c r="D39" s="63">
        <v>342912.6</v>
      </c>
      <c r="E39" s="63">
        <f t="shared" si="6"/>
        <v>99.99985419046399</v>
      </c>
      <c r="F39" s="63">
        <v>324571.7</v>
      </c>
      <c r="G39" s="42">
        <f t="shared" si="5"/>
        <v>18340.899999999965</v>
      </c>
      <c r="H39" s="63">
        <f t="shared" si="1"/>
        <v>105.65080073216487</v>
      </c>
      <c r="I39" s="4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</row>
    <row r="40" spans="1:98" s="52" customFormat="1" ht="12.75">
      <c r="A40" s="65" t="s">
        <v>105</v>
      </c>
      <c r="B40" s="62">
        <v>20240</v>
      </c>
      <c r="C40" s="63">
        <v>351.9</v>
      </c>
      <c r="D40" s="63">
        <v>351.9</v>
      </c>
      <c r="E40" s="63">
        <f t="shared" si="6"/>
        <v>100</v>
      </c>
      <c r="F40" s="63">
        <v>335.4</v>
      </c>
      <c r="G40" s="42">
        <f t="shared" si="5"/>
        <v>16.5</v>
      </c>
      <c r="H40" s="63">
        <f t="shared" si="1"/>
        <v>104.91949910554561</v>
      </c>
      <c r="I40" s="4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</row>
    <row r="41" spans="1:98" s="52" customFormat="1" ht="63.75">
      <c r="A41" s="76" t="s">
        <v>143</v>
      </c>
      <c r="B41" s="62">
        <v>21805</v>
      </c>
      <c r="C41" s="63">
        <v>0</v>
      </c>
      <c r="D41" s="63">
        <v>214.2</v>
      </c>
      <c r="E41" s="63">
        <v>0</v>
      </c>
      <c r="F41" s="63">
        <v>3773.1</v>
      </c>
      <c r="G41" s="42">
        <f t="shared" si="5"/>
        <v>-3558.9</v>
      </c>
      <c r="H41" s="63">
        <f>D41/F41*100</f>
        <v>5.677029498290531</v>
      </c>
      <c r="I41" s="4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</row>
    <row r="42" spans="1:98" s="52" customFormat="1" ht="12.75">
      <c r="A42" s="65" t="s">
        <v>125</v>
      </c>
      <c r="B42" s="62">
        <v>20700</v>
      </c>
      <c r="C42" s="63">
        <v>0</v>
      </c>
      <c r="D42" s="63">
        <v>0</v>
      </c>
      <c r="E42" s="63">
        <v>0</v>
      </c>
      <c r="F42" s="63">
        <v>50</v>
      </c>
      <c r="G42" s="42">
        <f t="shared" si="5"/>
        <v>-50</v>
      </c>
      <c r="H42" s="63">
        <v>0</v>
      </c>
      <c r="I42" s="4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</row>
    <row r="43" spans="1:98" s="52" customFormat="1" ht="38.25">
      <c r="A43" s="65" t="s">
        <v>142</v>
      </c>
      <c r="B43" s="62">
        <v>21900</v>
      </c>
      <c r="C43" s="63">
        <v>0</v>
      </c>
      <c r="D43" s="63">
        <v>-1296.6</v>
      </c>
      <c r="E43" s="60">
        <v>0</v>
      </c>
      <c r="F43" s="63">
        <v>-46.6</v>
      </c>
      <c r="G43" s="42">
        <f t="shared" si="5"/>
        <v>-1250</v>
      </c>
      <c r="H43" s="63">
        <v>0</v>
      </c>
      <c r="I43" s="4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</row>
    <row r="44" spans="1:98" s="52" customFormat="1" ht="14.25">
      <c r="A44" s="68" t="s">
        <v>106</v>
      </c>
      <c r="B44" s="69">
        <v>85000</v>
      </c>
      <c r="C44" s="70">
        <f>C3+C35</f>
        <v>751825.1</v>
      </c>
      <c r="D44" s="70">
        <f>D3+D35</f>
        <v>754933.7</v>
      </c>
      <c r="E44" s="70">
        <f>D44/C44*100</f>
        <v>100.41347382522876</v>
      </c>
      <c r="F44" s="71">
        <f>F3+F35</f>
        <v>712211</v>
      </c>
      <c r="G44" s="72">
        <f t="shared" si="5"/>
        <v>42722.69999999995</v>
      </c>
      <c r="H44" s="71">
        <f t="shared" si="1"/>
        <v>105.99860153802734</v>
      </c>
      <c r="I44" s="4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</row>
    <row r="45" spans="1:98" s="43" customFormat="1" ht="12.75">
      <c r="A45" s="46" t="s">
        <v>2</v>
      </c>
      <c r="B45" s="47"/>
      <c r="C45" s="48"/>
      <c r="D45" s="48"/>
      <c r="E45" s="48"/>
      <c r="F45" s="48"/>
      <c r="G45" s="49"/>
      <c r="H45" s="48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</row>
    <row r="46" spans="1:98" s="43" customFormat="1" ht="12.75">
      <c r="A46" s="44" t="s">
        <v>3</v>
      </c>
      <c r="B46" s="45" t="s">
        <v>4</v>
      </c>
      <c r="C46" s="50">
        <f>SUM(C47:C54)</f>
        <v>61577.8</v>
      </c>
      <c r="D46" s="50">
        <f>SUM(D47:D54)</f>
        <v>60480.600000000006</v>
      </c>
      <c r="E46" s="50">
        <f>D46/C46*100</f>
        <v>98.21818902266727</v>
      </c>
      <c r="F46" s="50">
        <f>SUM(F47:F54)</f>
        <v>58749.899999999994</v>
      </c>
      <c r="G46" s="50">
        <f>SUM(G47:G54)</f>
        <v>1730.6999999999966</v>
      </c>
      <c r="H46" s="50">
        <f>D46/F46*100</f>
        <v>102.94587735468488</v>
      </c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</row>
    <row r="47" spans="1:98" s="43" customFormat="1" ht="42" customHeight="1">
      <c r="A47" s="40" t="s">
        <v>109</v>
      </c>
      <c r="B47" s="41" t="s">
        <v>110</v>
      </c>
      <c r="C47" s="42">
        <v>1940.5</v>
      </c>
      <c r="D47" s="42">
        <v>1864</v>
      </c>
      <c r="E47" s="42">
        <f>D47/C47*100</f>
        <v>96.05771708322597</v>
      </c>
      <c r="F47" s="42">
        <v>1856</v>
      </c>
      <c r="G47" s="42">
        <f>SUM(D47-F47)</f>
        <v>8</v>
      </c>
      <c r="H47" s="51">
        <f>D47/F47*100</f>
        <v>100.43103448275863</v>
      </c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</row>
    <row r="48" spans="1:8" ht="51">
      <c r="A48" s="4" t="s">
        <v>5</v>
      </c>
      <c r="B48" s="8" t="s">
        <v>6</v>
      </c>
      <c r="C48" s="13">
        <v>5362.2</v>
      </c>
      <c r="D48" s="13">
        <v>5273.9</v>
      </c>
      <c r="E48" s="42">
        <f aca="true" t="shared" si="7" ref="E48:E54">D48/C48*100</f>
        <v>98.35328782962218</v>
      </c>
      <c r="F48" s="13">
        <v>4731.6</v>
      </c>
      <c r="G48" s="42">
        <f aca="true" t="shared" si="8" ref="G48:G54">SUM(D48-F48)</f>
        <v>542.2999999999993</v>
      </c>
      <c r="H48" s="51">
        <f>D48/F48*100</f>
        <v>111.4612393270775</v>
      </c>
    </row>
    <row r="49" spans="1:8" ht="51">
      <c r="A49" s="4" t="s">
        <v>7</v>
      </c>
      <c r="B49" s="8" t="s">
        <v>8</v>
      </c>
      <c r="C49" s="13">
        <v>26973.3</v>
      </c>
      <c r="D49" s="13">
        <v>26686</v>
      </c>
      <c r="E49" s="42">
        <f t="shared" si="7"/>
        <v>98.93487263330776</v>
      </c>
      <c r="F49" s="13">
        <v>26051.9</v>
      </c>
      <c r="G49" s="42">
        <f t="shared" si="8"/>
        <v>634.0999999999985</v>
      </c>
      <c r="H49" s="51">
        <f>D49/F49*100</f>
        <v>102.43398754025617</v>
      </c>
    </row>
    <row r="50" spans="1:8" ht="12.75">
      <c r="A50" s="4" t="s">
        <v>68</v>
      </c>
      <c r="B50" s="14" t="s">
        <v>69</v>
      </c>
      <c r="C50" s="13">
        <v>29.2</v>
      </c>
      <c r="D50" s="13">
        <v>29.2</v>
      </c>
      <c r="E50" s="42">
        <f t="shared" si="7"/>
        <v>100</v>
      </c>
      <c r="F50" s="13">
        <v>0</v>
      </c>
      <c r="G50" s="42">
        <f t="shared" si="8"/>
        <v>29.2</v>
      </c>
      <c r="H50" s="51" t="s">
        <v>121</v>
      </c>
    </row>
    <row r="51" spans="1:8" ht="38.25">
      <c r="A51" s="4" t="s">
        <v>9</v>
      </c>
      <c r="B51" s="8" t="s">
        <v>10</v>
      </c>
      <c r="C51" s="13">
        <v>10669.8</v>
      </c>
      <c r="D51" s="13">
        <v>10663.2</v>
      </c>
      <c r="E51" s="42">
        <f t="shared" si="7"/>
        <v>99.9381431704437</v>
      </c>
      <c r="F51" s="13">
        <v>10197.7</v>
      </c>
      <c r="G51" s="42">
        <f t="shared" si="8"/>
        <v>465.5</v>
      </c>
      <c r="H51" s="51">
        <f>D51/F51*100</f>
        <v>104.56475479765047</v>
      </c>
    </row>
    <row r="52" spans="1:8" ht="12.75">
      <c r="A52" s="4" t="s">
        <v>123</v>
      </c>
      <c r="B52" s="14" t="s">
        <v>122</v>
      </c>
      <c r="C52" s="13">
        <v>400</v>
      </c>
      <c r="D52" s="13">
        <v>324.4</v>
      </c>
      <c r="E52" s="42">
        <f t="shared" si="7"/>
        <v>81.1</v>
      </c>
      <c r="F52" s="13">
        <v>0</v>
      </c>
      <c r="G52" s="42">
        <f t="shared" si="8"/>
        <v>324.4</v>
      </c>
      <c r="H52" s="51" t="s">
        <v>121</v>
      </c>
    </row>
    <row r="53" spans="1:8" ht="12.75">
      <c r="A53" s="4" t="s">
        <v>11</v>
      </c>
      <c r="B53" s="9" t="s">
        <v>50</v>
      </c>
      <c r="C53" s="13">
        <v>369</v>
      </c>
      <c r="D53" s="13">
        <v>0</v>
      </c>
      <c r="E53" s="42">
        <f t="shared" si="7"/>
        <v>0</v>
      </c>
      <c r="F53" s="13">
        <v>0</v>
      </c>
      <c r="G53" s="42">
        <f t="shared" si="8"/>
        <v>0</v>
      </c>
      <c r="H53" s="51" t="s">
        <v>121</v>
      </c>
    </row>
    <row r="54" spans="1:8" ht="12.75">
      <c r="A54" s="4" t="s">
        <v>12</v>
      </c>
      <c r="B54" s="9" t="s">
        <v>53</v>
      </c>
      <c r="C54" s="13">
        <v>15833.8</v>
      </c>
      <c r="D54" s="13">
        <v>15639.9</v>
      </c>
      <c r="E54" s="42">
        <f t="shared" si="7"/>
        <v>98.77540451439326</v>
      </c>
      <c r="F54" s="13">
        <v>15912.7</v>
      </c>
      <c r="G54" s="42">
        <f t="shared" si="8"/>
        <v>-272.8000000000011</v>
      </c>
      <c r="H54" s="51">
        <f>D54/F54*100</f>
        <v>98.28564605629465</v>
      </c>
    </row>
    <row r="55" spans="1:8" ht="12.75">
      <c r="A55" s="16" t="s">
        <v>78</v>
      </c>
      <c r="B55" s="27" t="s">
        <v>75</v>
      </c>
      <c r="C55" s="30">
        <f>SUM(C56:C56)</f>
        <v>85.1</v>
      </c>
      <c r="D55" s="30">
        <f>SUM(D56:D56)</f>
        <v>85.1</v>
      </c>
      <c r="E55" s="30">
        <f aca="true" t="shared" si="9" ref="E55:E64">D55/C55*100</f>
        <v>100</v>
      </c>
      <c r="F55" s="30">
        <f>SUM(F56:F56)</f>
        <v>30.5</v>
      </c>
      <c r="G55" s="30">
        <f>SUM(G56:G56)</f>
        <v>54.599999999999994</v>
      </c>
      <c r="H55" s="30">
        <f>D55/F55*100</f>
        <v>279.0163934426229</v>
      </c>
    </row>
    <row r="56" spans="1:8" ht="12.75">
      <c r="A56" s="4" t="s">
        <v>77</v>
      </c>
      <c r="B56" s="26" t="s">
        <v>76</v>
      </c>
      <c r="C56" s="13">
        <v>85.1</v>
      </c>
      <c r="D56" s="13">
        <v>85.1</v>
      </c>
      <c r="E56" s="13">
        <f t="shared" si="9"/>
        <v>100</v>
      </c>
      <c r="F56" s="13">
        <v>30.5</v>
      </c>
      <c r="G56" s="13">
        <f>SUM(D56-F56)</f>
        <v>54.599999999999994</v>
      </c>
      <c r="H56" s="51">
        <f>D56/F56*100</f>
        <v>279.0163934426229</v>
      </c>
    </row>
    <row r="57" spans="1:98" s="18" customFormat="1" ht="25.5">
      <c r="A57" s="16" t="s">
        <v>13</v>
      </c>
      <c r="B57" s="17" t="s">
        <v>14</v>
      </c>
      <c r="C57" s="30">
        <f>SUM(C58:C58)</f>
        <v>350</v>
      </c>
      <c r="D57" s="30">
        <f>SUM(D58:D58)</f>
        <v>350</v>
      </c>
      <c r="E57" s="30">
        <f t="shared" si="9"/>
        <v>100</v>
      </c>
      <c r="F57" s="30">
        <f>SUM(F58:F58)</f>
        <v>322.3</v>
      </c>
      <c r="G57" s="30">
        <f>SUM(G58:G58)</f>
        <v>27.69999999999999</v>
      </c>
      <c r="H57" s="30">
        <f aca="true" t="shared" si="10" ref="H57:H92">D57/F57*100</f>
        <v>108.59447719515978</v>
      </c>
      <c r="I57" s="4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</row>
    <row r="58" spans="1:8" ht="38.25">
      <c r="A58" s="4" t="s">
        <v>54</v>
      </c>
      <c r="B58" s="9" t="s">
        <v>15</v>
      </c>
      <c r="C58" s="13">
        <v>350</v>
      </c>
      <c r="D58" s="13">
        <v>350</v>
      </c>
      <c r="E58" s="13">
        <f t="shared" si="9"/>
        <v>100</v>
      </c>
      <c r="F58" s="13">
        <v>322.3</v>
      </c>
      <c r="G58" s="13">
        <f>SUM(D58-F58)</f>
        <v>27.69999999999999</v>
      </c>
      <c r="H58" s="51">
        <f t="shared" si="10"/>
        <v>108.59447719515978</v>
      </c>
    </row>
    <row r="59" spans="1:98" s="18" customFormat="1" ht="12.75">
      <c r="A59" s="16" t="s">
        <v>16</v>
      </c>
      <c r="B59" s="17" t="s">
        <v>17</v>
      </c>
      <c r="C59" s="30">
        <f>SUM(C60:C63)</f>
        <v>22206.4</v>
      </c>
      <c r="D59" s="30">
        <f>SUM(D60:D63)</f>
        <v>20987.4</v>
      </c>
      <c r="E59" s="30">
        <f t="shared" si="9"/>
        <v>94.51059154117732</v>
      </c>
      <c r="F59" s="30">
        <f>SUM(F60:F63)</f>
        <v>17988.999999999996</v>
      </c>
      <c r="G59" s="30">
        <f>SUM(G60:G63)</f>
        <v>2998.4000000000024</v>
      </c>
      <c r="H59" s="30">
        <f t="shared" si="10"/>
        <v>116.66796375562846</v>
      </c>
      <c r="I59" s="4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</row>
    <row r="60" spans="1:98" s="18" customFormat="1" ht="12.75">
      <c r="A60" s="33" t="s">
        <v>111</v>
      </c>
      <c r="B60" s="34" t="s">
        <v>112</v>
      </c>
      <c r="C60" s="35">
        <v>200</v>
      </c>
      <c r="D60" s="35">
        <v>200</v>
      </c>
      <c r="E60" s="35">
        <f t="shared" si="9"/>
        <v>100</v>
      </c>
      <c r="F60" s="35">
        <v>199.7</v>
      </c>
      <c r="G60" s="13">
        <f>SUM(D60-F60)</f>
        <v>0.30000000000001137</v>
      </c>
      <c r="H60" s="51">
        <f t="shared" si="10"/>
        <v>100.15022533800702</v>
      </c>
      <c r="I60" s="4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</row>
    <row r="61" spans="1:8" ht="12.75">
      <c r="A61" s="4" t="s">
        <v>18</v>
      </c>
      <c r="B61" s="8" t="s">
        <v>19</v>
      </c>
      <c r="C61" s="13">
        <v>5200</v>
      </c>
      <c r="D61" s="13">
        <v>5014.8</v>
      </c>
      <c r="E61" s="35">
        <f t="shared" si="9"/>
        <v>96.43846153846154</v>
      </c>
      <c r="F61" s="13">
        <v>4844.9</v>
      </c>
      <c r="G61" s="13">
        <f>SUM(D61-F61)</f>
        <v>169.90000000000055</v>
      </c>
      <c r="H61" s="51">
        <f t="shared" si="10"/>
        <v>103.50678032570333</v>
      </c>
    </row>
    <row r="62" spans="1:8" ht="12.75">
      <c r="A62" s="4" t="s">
        <v>108</v>
      </c>
      <c r="B62" s="9" t="s">
        <v>52</v>
      </c>
      <c r="C62" s="13">
        <v>15774.4</v>
      </c>
      <c r="D62" s="13">
        <v>15152.2</v>
      </c>
      <c r="E62" s="35">
        <f t="shared" si="9"/>
        <v>96.05563444568416</v>
      </c>
      <c r="F62" s="13">
        <v>11605.8</v>
      </c>
      <c r="G62" s="13">
        <f>SUM(D62-F62)</f>
        <v>3546.4000000000015</v>
      </c>
      <c r="H62" s="51">
        <f t="shared" si="10"/>
        <v>130.55713522549073</v>
      </c>
    </row>
    <row r="63" spans="1:8" ht="12.75">
      <c r="A63" s="4" t="s">
        <v>20</v>
      </c>
      <c r="B63" s="8" t="s">
        <v>21</v>
      </c>
      <c r="C63" s="13">
        <v>1032</v>
      </c>
      <c r="D63" s="13">
        <v>620.4</v>
      </c>
      <c r="E63" s="35">
        <f t="shared" si="9"/>
        <v>60.116279069767444</v>
      </c>
      <c r="F63" s="13">
        <v>1338.6</v>
      </c>
      <c r="G63" s="13">
        <f>SUM(D63-F63)</f>
        <v>-718.1999999999999</v>
      </c>
      <c r="H63" s="51">
        <f t="shared" si="10"/>
        <v>46.34692962796952</v>
      </c>
    </row>
    <row r="64" spans="1:98" s="18" customFormat="1" ht="12.75">
      <c r="A64" s="16" t="s">
        <v>22</v>
      </c>
      <c r="B64" s="17" t="s">
        <v>23</v>
      </c>
      <c r="C64" s="30">
        <f>SUM(C65:C67)</f>
        <v>10324.2</v>
      </c>
      <c r="D64" s="30">
        <f>SUM(D65:D67)</f>
        <v>9770.1</v>
      </c>
      <c r="E64" s="30">
        <f t="shared" si="9"/>
        <v>94.63299819840762</v>
      </c>
      <c r="F64" s="30">
        <f>SUM(F65:F67)</f>
        <v>45473.5</v>
      </c>
      <c r="G64" s="30">
        <f>SUM(G65:G67)</f>
        <v>-35703.399999999994</v>
      </c>
      <c r="H64" s="30">
        <f t="shared" si="10"/>
        <v>21.48526064631049</v>
      </c>
      <c r="I64" s="4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</row>
    <row r="65" spans="1:8" ht="12.75">
      <c r="A65" s="4" t="s">
        <v>66</v>
      </c>
      <c r="B65" s="14" t="s">
        <v>65</v>
      </c>
      <c r="C65" s="35">
        <v>125</v>
      </c>
      <c r="D65" s="13">
        <v>112.4</v>
      </c>
      <c r="E65" s="13">
        <f aca="true" t="shared" si="11" ref="E65:E92">D65/C65*100</f>
        <v>89.92</v>
      </c>
      <c r="F65" s="13">
        <v>111.4</v>
      </c>
      <c r="G65" s="13">
        <f>SUM(D65-F65)</f>
        <v>1</v>
      </c>
      <c r="H65" s="51">
        <f t="shared" si="10"/>
        <v>100.89766606822262</v>
      </c>
    </row>
    <row r="66" spans="1:8" ht="12.75">
      <c r="A66" s="4" t="s">
        <v>24</v>
      </c>
      <c r="B66" s="8" t="s">
        <v>25</v>
      </c>
      <c r="C66" s="13">
        <v>760</v>
      </c>
      <c r="D66" s="13">
        <v>274</v>
      </c>
      <c r="E66" s="13">
        <f t="shared" si="11"/>
        <v>36.05263157894737</v>
      </c>
      <c r="F66" s="13">
        <v>36433.2</v>
      </c>
      <c r="G66" s="13">
        <f>SUM(D66-F66)</f>
        <v>-36159.2</v>
      </c>
      <c r="H66" s="51">
        <f t="shared" si="10"/>
        <v>0.7520613067202442</v>
      </c>
    </row>
    <row r="67" spans="1:8" ht="25.5">
      <c r="A67" s="4" t="s">
        <v>80</v>
      </c>
      <c r="B67" s="14" t="s">
        <v>70</v>
      </c>
      <c r="C67" s="13">
        <v>9439.2</v>
      </c>
      <c r="D67" s="13">
        <v>9383.7</v>
      </c>
      <c r="E67" s="13">
        <f t="shared" si="11"/>
        <v>99.41202644291889</v>
      </c>
      <c r="F67" s="13">
        <v>8928.9</v>
      </c>
      <c r="G67" s="13">
        <f>SUM(D67-F67)</f>
        <v>454.8000000000011</v>
      </c>
      <c r="H67" s="51">
        <f t="shared" si="10"/>
        <v>105.09357255652994</v>
      </c>
    </row>
    <row r="68" spans="1:8" ht="12.75">
      <c r="A68" s="16" t="s">
        <v>71</v>
      </c>
      <c r="B68" s="25" t="s">
        <v>72</v>
      </c>
      <c r="C68" s="30">
        <f>SUM(C69:C69)</f>
        <v>393.5</v>
      </c>
      <c r="D68" s="30">
        <f>SUM(D69:D69)</f>
        <v>163.5</v>
      </c>
      <c r="E68" s="30">
        <f>D68/C68*100</f>
        <v>41.550190597204576</v>
      </c>
      <c r="F68" s="30">
        <f>SUM(F69:F69)</f>
        <v>240.3</v>
      </c>
      <c r="G68" s="30">
        <f>SUM(G69:G69)</f>
        <v>-76.80000000000001</v>
      </c>
      <c r="H68" s="30">
        <f t="shared" si="10"/>
        <v>68.03995006242197</v>
      </c>
    </row>
    <row r="69" spans="1:8" ht="12.75">
      <c r="A69" s="4" t="s">
        <v>74</v>
      </c>
      <c r="B69" s="14" t="s">
        <v>73</v>
      </c>
      <c r="C69" s="13">
        <v>393.5</v>
      </c>
      <c r="D69" s="13">
        <v>163.5</v>
      </c>
      <c r="E69" s="13">
        <f>D69/C69*100</f>
        <v>41.550190597204576</v>
      </c>
      <c r="F69" s="13">
        <v>240.3</v>
      </c>
      <c r="G69" s="13">
        <f>SUM(D69-F69)</f>
        <v>-76.80000000000001</v>
      </c>
      <c r="H69" s="51">
        <f t="shared" si="10"/>
        <v>68.03995006242197</v>
      </c>
    </row>
    <row r="70" spans="1:98" s="18" customFormat="1" ht="12.75">
      <c r="A70" s="16" t="s">
        <v>26</v>
      </c>
      <c r="B70" s="17" t="s">
        <v>27</v>
      </c>
      <c r="C70" s="30">
        <f>SUM(C71:C75)</f>
        <v>524387.2</v>
      </c>
      <c r="D70" s="30">
        <f>SUM(D71:D75)</f>
        <v>521449.1</v>
      </c>
      <c r="E70" s="30">
        <f t="shared" si="11"/>
        <v>99.43970791049057</v>
      </c>
      <c r="F70" s="30">
        <f>SUM(F71:F75)</f>
        <v>497840.49999999994</v>
      </c>
      <c r="G70" s="30">
        <f>D70-F70</f>
        <v>23608.600000000035</v>
      </c>
      <c r="H70" s="30">
        <f t="shared" si="10"/>
        <v>104.74220156857467</v>
      </c>
      <c r="I70" s="4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</row>
    <row r="71" spans="1:8" ht="12.75">
      <c r="A71" s="4" t="s">
        <v>28</v>
      </c>
      <c r="B71" s="8" t="s">
        <v>29</v>
      </c>
      <c r="C71" s="13">
        <v>148145.4</v>
      </c>
      <c r="D71" s="13">
        <v>147723.6</v>
      </c>
      <c r="E71" s="13">
        <f t="shared" si="11"/>
        <v>99.7152797184388</v>
      </c>
      <c r="F71" s="13">
        <v>134309.5</v>
      </c>
      <c r="G71" s="13">
        <f>SUM(D71-F71)</f>
        <v>13414.100000000006</v>
      </c>
      <c r="H71" s="51">
        <f t="shared" si="10"/>
        <v>109.98745434984123</v>
      </c>
    </row>
    <row r="72" spans="1:8" ht="12.75">
      <c r="A72" s="4" t="s">
        <v>30</v>
      </c>
      <c r="B72" s="8" t="s">
        <v>31</v>
      </c>
      <c r="C72" s="13">
        <v>296655.3</v>
      </c>
      <c r="D72" s="13">
        <v>294604.9</v>
      </c>
      <c r="E72" s="13">
        <f t="shared" si="11"/>
        <v>99.30882745057986</v>
      </c>
      <c r="F72" s="13">
        <v>291561.5</v>
      </c>
      <c r="G72" s="13">
        <f>SUM(D72-F72)</f>
        <v>3043.4000000000233</v>
      </c>
      <c r="H72" s="51">
        <f>D72/F72*100</f>
        <v>101.04382780305356</v>
      </c>
    </row>
    <row r="73" spans="1:8" ht="17.25" customHeight="1">
      <c r="A73" s="4" t="s">
        <v>113</v>
      </c>
      <c r="B73" s="14" t="s">
        <v>114</v>
      </c>
      <c r="C73" s="13">
        <v>64523.8</v>
      </c>
      <c r="D73" s="13">
        <v>64196.3</v>
      </c>
      <c r="E73" s="13">
        <f t="shared" si="11"/>
        <v>99.49243534943695</v>
      </c>
      <c r="F73" s="13">
        <v>53005.1</v>
      </c>
      <c r="G73" s="13">
        <f>SUM(D73-F73)</f>
        <v>11191.200000000004</v>
      </c>
      <c r="H73" s="51">
        <f>D73/F73*100</f>
        <v>121.11344002746907</v>
      </c>
    </row>
    <row r="74" spans="1:8" ht="12.75">
      <c r="A74" s="36" t="s">
        <v>115</v>
      </c>
      <c r="B74" s="14" t="s">
        <v>32</v>
      </c>
      <c r="C74" s="13">
        <v>1257.2</v>
      </c>
      <c r="D74" s="13">
        <v>1256.1</v>
      </c>
      <c r="E74" s="13">
        <f t="shared" si="11"/>
        <v>99.91250397709194</v>
      </c>
      <c r="F74" s="13">
        <v>1533.3</v>
      </c>
      <c r="G74" s="13">
        <f>SUM(D74-F74)</f>
        <v>-277.20000000000005</v>
      </c>
      <c r="H74" s="51">
        <f>D74/F74*100</f>
        <v>81.92134611621992</v>
      </c>
    </row>
    <row r="75" spans="1:8" ht="12.75">
      <c r="A75" s="4" t="s">
        <v>33</v>
      </c>
      <c r="B75" s="26" t="s">
        <v>34</v>
      </c>
      <c r="C75" s="13">
        <v>13805.5</v>
      </c>
      <c r="D75" s="13">
        <v>13668.2</v>
      </c>
      <c r="E75" s="13">
        <f t="shared" si="11"/>
        <v>99.00546883488465</v>
      </c>
      <c r="F75" s="13">
        <v>17431.1</v>
      </c>
      <c r="G75" s="13">
        <f>SUM(D75-F75)</f>
        <v>-3762.899999999998</v>
      </c>
      <c r="H75" s="51">
        <f>D75/F75*100</f>
        <v>78.41272208868058</v>
      </c>
    </row>
    <row r="76" spans="1:98" s="18" customFormat="1" ht="12.75">
      <c r="A76" s="16" t="s">
        <v>55</v>
      </c>
      <c r="B76" s="17" t="s">
        <v>35</v>
      </c>
      <c r="C76" s="30">
        <f>SUM(C77:C78)</f>
        <v>60246.1</v>
      </c>
      <c r="D76" s="30">
        <f>SUM(D77:D78)</f>
        <v>60244.2</v>
      </c>
      <c r="E76" s="30">
        <f t="shared" si="11"/>
        <v>99.99684626888711</v>
      </c>
      <c r="F76" s="30">
        <f>SUM(F77:F78)</f>
        <v>53355.7</v>
      </c>
      <c r="G76" s="30">
        <f>SUM(G77:G78)</f>
        <v>6888.5</v>
      </c>
      <c r="H76" s="30">
        <f t="shared" si="10"/>
        <v>112.91052314935423</v>
      </c>
      <c r="I76" s="4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</row>
    <row r="77" spans="1:8" ht="12.75">
      <c r="A77" s="4" t="s">
        <v>36</v>
      </c>
      <c r="B77" s="8" t="s">
        <v>37</v>
      </c>
      <c r="C77" s="13">
        <v>44954.6</v>
      </c>
      <c r="D77" s="13">
        <v>44953.9</v>
      </c>
      <c r="E77" s="13">
        <f t="shared" si="11"/>
        <v>99.9984428734768</v>
      </c>
      <c r="F77" s="13">
        <v>42725.5</v>
      </c>
      <c r="G77" s="13">
        <f>SUM(D77-F77)</f>
        <v>2228.4000000000015</v>
      </c>
      <c r="H77" s="51">
        <f t="shared" si="10"/>
        <v>105.21562064809072</v>
      </c>
    </row>
    <row r="78" spans="1:8" ht="18" customHeight="1">
      <c r="A78" s="4" t="s">
        <v>56</v>
      </c>
      <c r="B78" s="9" t="s">
        <v>38</v>
      </c>
      <c r="C78" s="13">
        <v>15291.5</v>
      </c>
      <c r="D78" s="13">
        <v>15290.3</v>
      </c>
      <c r="E78" s="13">
        <f t="shared" si="11"/>
        <v>99.99215250302456</v>
      </c>
      <c r="F78" s="13">
        <v>10630.2</v>
      </c>
      <c r="G78" s="13">
        <f>SUM(D78-F78)</f>
        <v>4660.0999999999985</v>
      </c>
      <c r="H78" s="51">
        <f>D78/F78*100</f>
        <v>143.8383097213599</v>
      </c>
    </row>
    <row r="79" spans="1:98" s="18" customFormat="1" ht="12.75">
      <c r="A79" s="16" t="s">
        <v>39</v>
      </c>
      <c r="B79" s="17" t="s">
        <v>40</v>
      </c>
      <c r="C79" s="30">
        <f>SUM(C80:C83)</f>
        <v>46760.299999999996</v>
      </c>
      <c r="D79" s="30">
        <f>SUM(D80:D83)</f>
        <v>46741.6</v>
      </c>
      <c r="E79" s="30">
        <f t="shared" si="11"/>
        <v>99.96000881089302</v>
      </c>
      <c r="F79" s="30">
        <f>SUM(F80:F83)</f>
        <v>55150.8</v>
      </c>
      <c r="G79" s="30">
        <f>SUM(G80:G83)</f>
        <v>-8409.200000000004</v>
      </c>
      <c r="H79" s="30">
        <f t="shared" si="10"/>
        <v>84.75235173379171</v>
      </c>
      <c r="I79" s="4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</row>
    <row r="80" spans="1:8" ht="12.75">
      <c r="A80" s="4" t="s">
        <v>41</v>
      </c>
      <c r="B80" s="8">
        <v>1001</v>
      </c>
      <c r="C80" s="13">
        <v>4823.5</v>
      </c>
      <c r="D80" s="13">
        <v>4823.5</v>
      </c>
      <c r="E80" s="13">
        <f t="shared" si="11"/>
        <v>100</v>
      </c>
      <c r="F80" s="13">
        <v>4257</v>
      </c>
      <c r="G80" s="13">
        <f>SUM(D80-F80)</f>
        <v>566.5</v>
      </c>
      <c r="H80" s="51">
        <f t="shared" si="10"/>
        <v>113.30749354005167</v>
      </c>
    </row>
    <row r="81" spans="1:8" ht="12.75">
      <c r="A81" s="4" t="s">
        <v>42</v>
      </c>
      <c r="B81" s="8" t="s">
        <v>43</v>
      </c>
      <c r="C81" s="13">
        <v>7831.5</v>
      </c>
      <c r="D81" s="13">
        <v>7827.4</v>
      </c>
      <c r="E81" s="13">
        <f t="shared" si="11"/>
        <v>99.94764732171359</v>
      </c>
      <c r="F81" s="13">
        <v>10085</v>
      </c>
      <c r="G81" s="13">
        <f>SUM(D81-F81)</f>
        <v>-2257.6000000000004</v>
      </c>
      <c r="H81" s="51">
        <f>D81/F81*100</f>
        <v>77.61427863163112</v>
      </c>
    </row>
    <row r="82" spans="1:8" ht="15.75" customHeight="1">
      <c r="A82" s="4" t="s">
        <v>44</v>
      </c>
      <c r="B82" s="8" t="s">
        <v>45</v>
      </c>
      <c r="C82" s="13">
        <v>29821.6</v>
      </c>
      <c r="D82" s="13">
        <v>29807</v>
      </c>
      <c r="E82" s="13">
        <f t="shared" si="11"/>
        <v>99.95104219760175</v>
      </c>
      <c r="F82" s="13">
        <v>40508.8</v>
      </c>
      <c r="G82" s="13">
        <f>SUM(D82-F82)</f>
        <v>-10701.800000000003</v>
      </c>
      <c r="H82" s="51">
        <f>D82/F82*100</f>
        <v>73.58154277589067</v>
      </c>
    </row>
    <row r="83" spans="1:8" ht="14.25" customHeight="1">
      <c r="A83" s="4" t="s">
        <v>46</v>
      </c>
      <c r="B83" s="14">
        <v>1006</v>
      </c>
      <c r="C83" s="13">
        <v>4283.7</v>
      </c>
      <c r="D83" s="13">
        <v>4283.7</v>
      </c>
      <c r="E83" s="13">
        <f t="shared" si="11"/>
        <v>100</v>
      </c>
      <c r="F83" s="13">
        <v>300</v>
      </c>
      <c r="G83" s="13">
        <f>SUM(D83-F83)</f>
        <v>3983.7</v>
      </c>
      <c r="H83" s="51">
        <f>D83/F83*100</f>
        <v>1427.9</v>
      </c>
    </row>
    <row r="84" spans="1:98" s="18" customFormat="1" ht="12.75">
      <c r="A84" s="16" t="s">
        <v>57</v>
      </c>
      <c r="B84" s="19" t="s">
        <v>47</v>
      </c>
      <c r="C84" s="30">
        <f>SUM(C85:C86)</f>
        <v>14107.4</v>
      </c>
      <c r="D84" s="30">
        <f>SUM(D85:D86)</f>
        <v>14105.2</v>
      </c>
      <c r="E84" s="30">
        <f t="shared" si="11"/>
        <v>99.9844053475481</v>
      </c>
      <c r="F84" s="30">
        <f>SUM(F85:F86)</f>
        <v>12886.2</v>
      </c>
      <c r="G84" s="30">
        <f>SUM(G85:G86)</f>
        <v>1218.9999999999995</v>
      </c>
      <c r="H84" s="30">
        <f t="shared" si="10"/>
        <v>109.45973211652775</v>
      </c>
      <c r="I84" s="4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</row>
    <row r="85" spans="1:8" ht="12.75">
      <c r="A85" s="4" t="s">
        <v>58</v>
      </c>
      <c r="B85" s="9" t="s">
        <v>48</v>
      </c>
      <c r="C85" s="13">
        <v>12671.6</v>
      </c>
      <c r="D85" s="13">
        <v>12671.6</v>
      </c>
      <c r="E85" s="13">
        <f t="shared" si="11"/>
        <v>100</v>
      </c>
      <c r="F85" s="13">
        <v>11511.7</v>
      </c>
      <c r="G85" s="13">
        <f>SUM(D85-F85)</f>
        <v>1159.8999999999996</v>
      </c>
      <c r="H85" s="51">
        <f t="shared" si="10"/>
        <v>110.07583588870453</v>
      </c>
    </row>
    <row r="86" spans="1:8" ht="12.75">
      <c r="A86" s="4" t="s">
        <v>67</v>
      </c>
      <c r="B86" s="26">
        <v>1105</v>
      </c>
      <c r="C86" s="13">
        <v>1435.8</v>
      </c>
      <c r="D86" s="13">
        <v>1433.6</v>
      </c>
      <c r="E86" s="13">
        <f t="shared" si="11"/>
        <v>99.8467753168965</v>
      </c>
      <c r="F86" s="13">
        <v>1374.5</v>
      </c>
      <c r="G86" s="13">
        <f>SUM(D86-F86)</f>
        <v>59.09999999999991</v>
      </c>
      <c r="H86" s="51">
        <f>D86/F86*100</f>
        <v>104.29974536194979</v>
      </c>
    </row>
    <row r="87" spans="1:98" s="18" customFormat="1" ht="25.5">
      <c r="A87" s="16" t="s">
        <v>51</v>
      </c>
      <c r="B87" s="19" t="s">
        <v>59</v>
      </c>
      <c r="C87" s="30">
        <f>SUM(C88:C88)</f>
        <v>3326.6</v>
      </c>
      <c r="D87" s="30">
        <f>SUM(D88:D88)</f>
        <v>2162</v>
      </c>
      <c r="E87" s="30">
        <f t="shared" si="11"/>
        <v>64.99128239042868</v>
      </c>
      <c r="F87" s="30">
        <f>SUM(F88:F88)</f>
        <v>968.1</v>
      </c>
      <c r="G87" s="30">
        <f>SUM(G88:G88)</f>
        <v>1193.9</v>
      </c>
      <c r="H87" s="30">
        <f t="shared" si="10"/>
        <v>223.32403677306064</v>
      </c>
      <c r="I87" s="4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</row>
    <row r="88" spans="1:8" ht="25.5">
      <c r="A88" s="4" t="s">
        <v>107</v>
      </c>
      <c r="B88" s="9" t="s">
        <v>60</v>
      </c>
      <c r="C88" s="13">
        <v>3326.6</v>
      </c>
      <c r="D88" s="13">
        <v>2162</v>
      </c>
      <c r="E88" s="13">
        <f t="shared" si="11"/>
        <v>64.99128239042868</v>
      </c>
      <c r="F88" s="13">
        <v>968.1</v>
      </c>
      <c r="G88" s="13">
        <f>SUM(D88-F88)</f>
        <v>1193.9</v>
      </c>
      <c r="H88" s="51">
        <f t="shared" si="10"/>
        <v>223.32403677306064</v>
      </c>
    </row>
    <row r="89" spans="1:98" s="18" customFormat="1" ht="38.25">
      <c r="A89" s="16" t="s">
        <v>79</v>
      </c>
      <c r="B89" s="19" t="s">
        <v>61</v>
      </c>
      <c r="C89" s="30">
        <f>SUM(C90:C91)</f>
        <v>34142.3</v>
      </c>
      <c r="D89" s="30">
        <f>SUM(D90:D91)</f>
        <v>34142.3</v>
      </c>
      <c r="E89" s="30">
        <f t="shared" si="11"/>
        <v>100</v>
      </c>
      <c r="F89" s="30">
        <f>SUM(F90:F91)</f>
        <v>30749.6</v>
      </c>
      <c r="G89" s="30">
        <f>SUM(G90:G91)</f>
        <v>3392.7000000000007</v>
      </c>
      <c r="H89" s="30">
        <f t="shared" si="10"/>
        <v>111.03331425449439</v>
      </c>
      <c r="I89" s="4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</row>
    <row r="90" spans="1:8" ht="38.25">
      <c r="A90" s="4" t="s">
        <v>62</v>
      </c>
      <c r="B90" s="9" t="s">
        <v>63</v>
      </c>
      <c r="C90" s="13">
        <v>30339.3</v>
      </c>
      <c r="D90" s="13">
        <v>30339.3</v>
      </c>
      <c r="E90" s="13">
        <f t="shared" si="11"/>
        <v>100</v>
      </c>
      <c r="F90" s="13">
        <v>30749.6</v>
      </c>
      <c r="G90" s="13">
        <f>SUM(D90-F90)</f>
        <v>-410.2999999999993</v>
      </c>
      <c r="H90" s="51">
        <f t="shared" si="10"/>
        <v>98.66567369982049</v>
      </c>
    </row>
    <row r="91" spans="1:8" ht="25.5">
      <c r="A91" s="4" t="s">
        <v>119</v>
      </c>
      <c r="B91" s="9">
        <v>1403</v>
      </c>
      <c r="C91" s="13">
        <v>3803</v>
      </c>
      <c r="D91" s="13">
        <v>3803</v>
      </c>
      <c r="E91" s="13">
        <f t="shared" si="11"/>
        <v>100</v>
      </c>
      <c r="F91" s="13">
        <v>0</v>
      </c>
      <c r="G91" s="13">
        <f>SUM(D91-F91)</f>
        <v>3803</v>
      </c>
      <c r="H91" s="51" t="s">
        <v>121</v>
      </c>
    </row>
    <row r="92" spans="1:98" s="15" customFormat="1" ht="12.75">
      <c r="A92" s="20" t="s">
        <v>49</v>
      </c>
      <c r="B92" s="21"/>
      <c r="C92" s="31">
        <f>SUM(C46+C55+C57+C59+C64+C68+C70+C76+C79+C84+C87+C89)</f>
        <v>777906.9</v>
      </c>
      <c r="D92" s="31">
        <f>SUM(D46+D55+D57+D59+D64+D68+D70+D76+D79+D84+D87+D89)</f>
        <v>770681.1</v>
      </c>
      <c r="E92" s="31">
        <f t="shared" si="11"/>
        <v>99.07112277831705</v>
      </c>
      <c r="F92" s="31">
        <f>SUM(F46+F55+F57+F59+F64+F68+F70+F76+F79+F84+F87+F89)</f>
        <v>773756.3999999999</v>
      </c>
      <c r="G92" s="31">
        <f>D92-F92</f>
        <v>-3075.29999999993</v>
      </c>
      <c r="H92" s="31">
        <f t="shared" si="10"/>
        <v>99.60254932947889</v>
      </c>
      <c r="I92" s="4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</row>
    <row r="93" spans="1:98" s="24" customFormat="1" ht="25.5">
      <c r="A93" s="22" t="s">
        <v>64</v>
      </c>
      <c r="B93" s="23"/>
      <c r="C93" s="32">
        <v>-26081.8</v>
      </c>
      <c r="D93" s="32">
        <v>-15747.4</v>
      </c>
      <c r="E93" s="29"/>
      <c r="F93" s="32">
        <v>-61545.4</v>
      </c>
      <c r="G93" s="29"/>
      <c r="H93" s="29"/>
      <c r="I93" s="4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</row>
    <row r="94" spans="1:8" ht="12.75">
      <c r="A94" s="5"/>
      <c r="B94" s="10"/>
      <c r="C94" s="37"/>
      <c r="D94" s="37"/>
      <c r="E94" s="38"/>
      <c r="F94" s="37"/>
      <c r="G94" s="39"/>
      <c r="H94" s="38"/>
    </row>
    <row r="95" spans="1:8" ht="26.25" customHeight="1">
      <c r="A95" s="5"/>
      <c r="B95" s="10"/>
      <c r="C95" s="78"/>
      <c r="D95" s="78"/>
      <c r="E95" s="78"/>
      <c r="F95" s="78"/>
      <c r="G95" s="78"/>
      <c r="H95" s="78"/>
    </row>
    <row r="96" spans="1:8" ht="12.75">
      <c r="A96" s="6"/>
      <c r="B96" s="11"/>
      <c r="C96" s="6"/>
      <c r="D96" s="6"/>
      <c r="E96" s="6"/>
      <c r="F96" s="6"/>
      <c r="G96" s="6"/>
      <c r="H96" s="6"/>
    </row>
  </sheetData>
  <sheetProtection/>
  <mergeCells count="2">
    <mergeCell ref="A1:H1"/>
    <mergeCell ref="C95:H95"/>
  </mergeCells>
  <printOptions/>
  <pageMargins left="0.5511811023622047" right="0.1968503937007874" top="0.15748031496062992" bottom="0.15748031496062992" header="0.15748031496062992" footer="0.15748031496062992"/>
  <pageSetup horizontalDpi="600" verticalDpi="600" orientation="portrait" paperSize="9" scale="76" r:id="rId1"/>
  <rowBreaks count="1" manualBreakCount="1">
    <brk id="4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Елисеенкова ТВ</cp:lastModifiedBy>
  <cp:lastPrinted>2019-01-24T09:13:08Z</cp:lastPrinted>
  <dcterms:created xsi:type="dcterms:W3CDTF">2009-04-28T07:05:16Z</dcterms:created>
  <dcterms:modified xsi:type="dcterms:W3CDTF">2019-03-21T05:41:31Z</dcterms:modified>
  <cp:category/>
  <cp:version/>
  <cp:contentType/>
  <cp:contentStatus/>
</cp:coreProperties>
</file>