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'Лист1'!$A$1:$H$94</definedName>
  </definedNames>
  <calcPr fullCalcOnLoad="1"/>
</workbook>
</file>

<file path=xl/sharedStrings.xml><?xml version="1.0" encoding="utf-8"?>
<sst xmlns="http://schemas.openxmlformats.org/spreadsheetml/2006/main" count="152" uniqueCount="150">
  <si>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</si>
  <si>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</si>
  <si>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</si>
  <si>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</si>
  <si>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</si>
  <si>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</si>
  <si>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</si>
  <si>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</si>
  <si>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</si>
  <si>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</si>
  <si>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</si>
  <si>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</si>
  <si>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</si>
  <si>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</si>
  <si>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</si>
  <si>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</si>
  <si>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</si>
  <si>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</si>
  <si>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</si>
  <si>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</si>
  <si>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</si>
  <si>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</si>
  <si>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</si>
  <si>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</si>
  <si>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</si>
  <si>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</si>
  <si>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</si>
  <si>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</si>
  <si>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</si>
  <si>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</si>
  <si>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</si>
  <si>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</si>
  <si>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</si>
  <si>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</si>
  <si>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</si>
  <si>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</si>
  <si>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</si>
  <si>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</si>
  <si>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</si>
  <si>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</si>
  <si>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</si>
  <si>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</si>
  <si>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</si>
  <si>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</si>
  <si>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</si>
  <si>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</si>
  <si>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</si>
  <si>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</si>
  <si>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</si>
  <si>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</si>
  <si>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</si>
  <si>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</si>
  <si>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</si>
  <si>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</si>
  <si>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</si>
  <si>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</si>
  <si>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</si>
  <si>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</si>
  <si>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</si>
  <si>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</si>
  <si>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</si>
  <si>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</si>
  <si>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</si>
  <si>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790000000000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</si>
  <si>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</si>
  <si>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</si>
  <si>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</si>
  <si>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</si>
  <si>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</si>
  <si>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</si>
  <si>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</si>
  <si>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</si>
  <si>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</si>
  <si>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</si>
  <si>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</si>
  <si>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</si>
  <si>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</si>
  <si>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</si>
  <si>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</si>
  <si>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</si>
  <si>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</si>
  <si>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</si>
  <si>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</si>
  <si>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</si>
  <si>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</si>
  <si>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>Обслуживание государственного внутреннего и муниципального долга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</si>
  <si>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</si>
  <si>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</si>
  <si>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</si>
  <si>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</si>
  <si>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</si>
  <si>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</si>
  <si>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</si>
  <si>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</si>
  <si>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</si>
  <si>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</si>
  <si>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</si>
  <si>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</si>
  <si>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</si>
  <si>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</si>
  <si>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</si>
  <si>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</si>
  <si>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</si>
  <si>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</si>
  <si>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</si>
  <si>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</si>
  <si>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</si>
  <si>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</si>
  <si>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</si>
  <si>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</si>
  <si>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</si>
  <si>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</si>
  <si>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</si>
  <si>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</si>
  <si>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</si>
  <si>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</si>
  <si>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</si>
  <si>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</si>
  <si>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</si>
  <si>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0405</t>
  </si>
  <si>
    <t>0703</t>
  </si>
  <si>
    <t>Дополнительное образование детей</t>
  </si>
  <si>
    <t>НАЛОГОВЫЕ ДОХОДЫ</t>
  </si>
  <si>
    <t>НЕНАЛОГОВЫЕ ДОХОДЫ</t>
  </si>
  <si>
    <t xml:space="preserve">Доходы от компенсации затрат государства </t>
  </si>
  <si>
    <t>Доходы от продажи от продажи земельных участков, государственная собственность на  которые не разграничена</t>
  </si>
  <si>
    <t>Доходы от продажи от продажи земельных участков, государственная собственность на  которые  разграничена</t>
  </si>
  <si>
    <t>Сельское хозяйство и рыболовство</t>
  </si>
  <si>
    <t>отклонение (факт 2018-2017)</t>
  </si>
  <si>
    <t>Уточненный план на 2018 год</t>
  </si>
  <si>
    <t>0105</t>
  </si>
  <si>
    <t>Судебная система</t>
  </si>
  <si>
    <t>Процент роста исполнения 2018 к 2017 году</t>
  </si>
  <si>
    <t>0107</t>
  </si>
  <si>
    <t>Обеспечение проведения выборов и референдумов</t>
  </si>
  <si>
    <t xml:space="preserve">налог на имущество физических лиц </t>
  </si>
  <si>
    <t>налог на игорный бизнес</t>
  </si>
  <si>
    <t>земельный налог</t>
  </si>
  <si>
    <t>Сумма платежа (перерасчеты, недоимка и задолженность по соответствующему платежу, в том числе по отмененному)</t>
  </si>
  <si>
    <t>Прочие безвозмедные поступления</t>
  </si>
  <si>
    <t>Доходы от возврата субсидий прошлых лет</t>
  </si>
  <si>
    <t>ВОЗВРАТ СУБВЕНЦИЙ</t>
  </si>
  <si>
    <t>в 41.4 раза</t>
  </si>
  <si>
    <t>-</t>
  </si>
  <si>
    <t>Исполнено за 9 месяцев 2018 года</t>
  </si>
  <si>
    <t>% исполнения за 9 месяцев 2018 года</t>
  </si>
  <si>
    <t>Исполнено за 9 месяцев 2017 года</t>
  </si>
  <si>
    <t>Отчет об исполнении консолидированного бюджета  Гагаринского района Смоленской области за 9 месяцев 2018 года</t>
  </si>
  <si>
    <t>в 3,8 раза</t>
  </si>
  <si>
    <t>в 4 раза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</si>
</sst>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&quot;р.&quot;"/>
  </numFmts>
  <fonts count="50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>
      <alignment horizontal="left" vertical="top" wrapText="1"/>
      <protection/>
    </xf>
    <xf numFmtId="4" fontId="34" fillId="19" borderId="1">
      <alignment horizontal="right" vertical="top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8" fontId="2" fillId="0" borderId="11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2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top" wrapText="1"/>
    </xf>
    <xf numFmtId="178" fontId="3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vertical="top"/>
    </xf>
    <xf numFmtId="3" fontId="3" fillId="0" borderId="12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3" fillId="33" borderId="13" xfId="0" applyNumberFormat="1" applyFont="1" applyFill="1" applyBorder="1" applyAlignment="1">
      <alignment horizontal="center" vertical="top" wrapText="1"/>
    </xf>
    <xf numFmtId="3" fontId="1" fillId="33" borderId="13" xfId="0" applyNumberFormat="1" applyFont="1" applyFill="1" applyBorder="1" applyAlignment="1">
      <alignment vertical="top"/>
    </xf>
    <xf numFmtId="178" fontId="1" fillId="33" borderId="13" xfId="0" applyNumberFormat="1" applyFont="1" applyFill="1" applyBorder="1" applyAlignment="1">
      <alignment vertical="top"/>
    </xf>
    <xf numFmtId="178" fontId="3" fillId="34" borderId="11" xfId="0" applyNumberFormat="1" applyFont="1" applyFill="1" applyBorder="1" applyAlignment="1">
      <alignment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horizontal="center" vertical="center" wrapText="1"/>
    </xf>
    <xf numFmtId="178" fontId="2" fillId="35" borderId="11" xfId="0" applyNumberFormat="1" applyFont="1" applyFill="1" applyBorder="1" applyAlignment="1">
      <alignment vertical="center" wrapText="1"/>
    </xf>
    <xf numFmtId="3" fontId="2" fillId="35" borderId="11" xfId="0" applyNumberFormat="1" applyFont="1" applyFill="1" applyBorder="1" applyAlignment="1">
      <alignment horizontal="center" vertical="center" wrapText="1"/>
    </xf>
    <xf numFmtId="178" fontId="2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top" wrapText="1"/>
    </xf>
    <xf numFmtId="178" fontId="1" fillId="35" borderId="11" xfId="0" applyNumberFormat="1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178" fontId="2" fillId="36" borderId="11" xfId="0" applyNumberFormat="1" applyFont="1" applyFill="1" applyBorder="1" applyAlignment="1">
      <alignment horizontal="center" vertical="center" wrapText="1"/>
    </xf>
    <xf numFmtId="178" fontId="2" fillId="36" borderId="11" xfId="0" applyNumberFormat="1" applyFont="1" applyFill="1" applyBorder="1" applyAlignment="1">
      <alignment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178" fontId="2" fillId="33" borderId="13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5" fillId="34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8" fontId="1" fillId="37" borderId="0" xfId="0" applyNumberFormat="1" applyFont="1" applyFill="1" applyAlignment="1">
      <alignment/>
    </xf>
    <xf numFmtId="178" fontId="5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vertical="center" wrapText="1"/>
    </xf>
    <xf numFmtId="178" fontId="5" fillId="0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173" fontId="5" fillId="0" borderId="11" xfId="0" applyNumberFormat="1" applyFont="1" applyFill="1" applyBorder="1" applyAlignment="1">
      <alignment vertical="top" wrapText="1"/>
    </xf>
    <xf numFmtId="178" fontId="7" fillId="0" borderId="1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173" fontId="9" fillId="0" borderId="11" xfId="0" applyNumberFormat="1" applyFont="1" applyFill="1" applyBorder="1" applyAlignment="1">
      <alignment vertical="top" wrapText="1"/>
    </xf>
    <xf numFmtId="178" fontId="1" fillId="0" borderId="11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173" fontId="1" fillId="0" borderId="11" xfId="0" applyNumberFormat="1" applyFont="1" applyFill="1" applyBorder="1" applyAlignment="1">
      <alignment vertical="top" wrapText="1"/>
    </xf>
    <xf numFmtId="178" fontId="8" fillId="0" borderId="11" xfId="0" applyNumberFormat="1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178" fontId="2" fillId="0" borderId="11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1" fillId="0" borderId="1" xfId="33" applyNumberFormat="1" applyFont="1" applyFill="1" applyAlignment="1" applyProtection="1">
      <alignment horizontal="left" vertical="top" wrapText="1"/>
      <protection/>
    </xf>
    <xf numFmtId="178" fontId="9" fillId="0" borderId="11" xfId="0" applyNumberFormat="1" applyFont="1" applyFill="1" applyBorder="1" applyAlignment="1">
      <alignment vertical="top" wrapText="1"/>
    </xf>
    <xf numFmtId="3" fontId="9" fillId="0" borderId="11" xfId="0" applyNumberFormat="1" applyFont="1" applyFill="1" applyBorder="1" applyAlignment="1">
      <alignment horizontal="center" vertical="top" wrapText="1"/>
    </xf>
    <xf numFmtId="173" fontId="10" fillId="0" borderId="11" xfId="0" applyNumberFormat="1" applyFont="1" applyFill="1" applyBorder="1" applyAlignment="1">
      <alignment vertical="top" wrapText="1"/>
    </xf>
    <xf numFmtId="178" fontId="10" fillId="0" borderId="11" xfId="0" applyNumberFormat="1" applyFont="1" applyFill="1" applyBorder="1" applyAlignment="1">
      <alignment vertical="center" wrapText="1"/>
    </xf>
    <xf numFmtId="178" fontId="1" fillId="0" borderId="1" xfId="34" applyNumberFormat="1" applyFont="1" applyFill="1" applyAlignment="1" applyProtection="1">
      <alignment vertical="top" shrinkToFit="1"/>
      <protection/>
    </xf>
    <xf numFmtId="178" fontId="10" fillId="0" borderId="11" xfId="0" applyNumberFormat="1" applyFont="1" applyFill="1" applyBorder="1" applyAlignment="1">
      <alignment vertical="top" wrapText="1"/>
    </xf>
    <xf numFmtId="173" fontId="11" fillId="0" borderId="11" xfId="0" applyNumberFormat="1" applyFont="1" applyFill="1" applyBorder="1" applyAlignment="1">
      <alignment vertical="center" wrapText="1"/>
    </xf>
    <xf numFmtId="173" fontId="7" fillId="0" borderId="11" xfId="0" applyNumberFormat="1" applyFont="1" applyFill="1" applyBorder="1" applyAlignment="1">
      <alignment vertical="top" wrapText="1"/>
    </xf>
    <xf numFmtId="173" fontId="11" fillId="0" borderId="11" xfId="0" applyNumberFormat="1" applyFont="1" applyFill="1" applyBorder="1" applyAlignment="1">
      <alignment vertical="top" wrapText="1"/>
    </xf>
    <xf numFmtId="178" fontId="5" fillId="0" borderId="1" xfId="34" applyNumberFormat="1" applyFont="1" applyFill="1" applyAlignment="1" applyProtection="1">
      <alignment vertical="top" shrinkToFit="1"/>
      <protection/>
    </xf>
    <xf numFmtId="178" fontId="6" fillId="36" borderId="14" xfId="0" applyNumberFormat="1" applyFont="1" applyFill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SheetLayoutView="100" zoomScalePageLayoutView="0" workbookViewId="0" topLeftCell="A1">
      <pane xSplit="2" ySplit="2" topLeftCell="C7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4" sqref="I24"/>
    </sheetView>
  </sheetViews>
  <sheetFormatPr defaultColWidth="9.00390625" defaultRowHeight="12.75"/>
  <cols>
    <col min="1" max="1" width="44.875" style="3" customWidth="1"/>
    <col min="2" max="2" width="8.25390625" style="16" customWidth="1"/>
    <col min="3" max="3" width="11.125" style="3" customWidth="1"/>
    <col min="4" max="4" width="11.25390625" style="3" customWidth="1"/>
    <col min="5" max="5" width="8.75390625" style="3" customWidth="1"/>
    <col min="6" max="7" width="10.875" style="3" customWidth="1"/>
    <col min="8" max="8" width="10.625" style="3" customWidth="1"/>
    <col min="9" max="16384" width="9.125" style="3" customWidth="1"/>
  </cols>
  <sheetData>
    <row r="1" spans="1:8" ht="36" customHeight="1">
      <c r="A1" s="75" t="s">
        <v>147</v>
      </c>
      <c r="B1" s="75"/>
      <c r="C1" s="75"/>
      <c r="D1" s="75"/>
      <c r="E1" s="75"/>
      <c r="F1" s="75"/>
      <c r="G1" s="75"/>
      <c r="H1" s="75"/>
    </row>
    <row r="2" spans="1:8" ht="76.5">
      <c r="A2" s="4" t="s">
        <v>0</v>
      </c>
      <c r="B2" s="11" t="s">
        <v>1</v>
      </c>
      <c r="C2" s="35" t="s">
        <v>129</v>
      </c>
      <c r="D2" s="35" t="s">
        <v>144</v>
      </c>
      <c r="E2" s="2" t="s">
        <v>145</v>
      </c>
      <c r="F2" s="35" t="s">
        <v>146</v>
      </c>
      <c r="G2" s="2" t="s">
        <v>128</v>
      </c>
      <c r="H2" s="2" t="s">
        <v>132</v>
      </c>
    </row>
    <row r="3" spans="1:8" s="47" customFormat="1" ht="14.25">
      <c r="A3" s="48" t="s">
        <v>86</v>
      </c>
      <c r="B3" s="49">
        <v>10000</v>
      </c>
      <c r="C3" s="68">
        <f>C4+C25</f>
        <v>452913.30000000005</v>
      </c>
      <c r="D3" s="68">
        <f>D4+D25</f>
        <v>345930.1</v>
      </c>
      <c r="E3" s="50">
        <f aca="true" t="shared" si="0" ref="E3:E45">D3/C3*100</f>
        <v>76.37887869488486</v>
      </c>
      <c r="F3" s="68">
        <f>F4+F25</f>
        <v>317721.9</v>
      </c>
      <c r="G3" s="68">
        <f>D3-F3</f>
        <v>28208.199999999953</v>
      </c>
      <c r="H3" s="50">
        <f>D3/F3*100</f>
        <v>108.87826744080277</v>
      </c>
    </row>
    <row r="4" spans="1:8" s="47" customFormat="1" ht="14.25">
      <c r="A4" s="51" t="s">
        <v>122</v>
      </c>
      <c r="B4" s="52"/>
      <c r="C4" s="51">
        <f>C5+C7+C9+C13+C17+C19+C22</f>
        <v>420562.60000000003</v>
      </c>
      <c r="D4" s="51">
        <f>D5+D7+D9+D13+D17+D19+D22</f>
        <v>314392</v>
      </c>
      <c r="E4" s="53">
        <f t="shared" si="0"/>
        <v>74.75510185641804</v>
      </c>
      <c r="F4" s="51">
        <v>293065.5</v>
      </c>
      <c r="G4" s="51">
        <f>D4-F4</f>
        <v>21326.5</v>
      </c>
      <c r="H4" s="50">
        <f>D4/F4*100</f>
        <v>107.27704216292943</v>
      </c>
    </row>
    <row r="5" spans="1:8" s="47" customFormat="1" ht="14.25">
      <c r="A5" s="54" t="s">
        <v>87</v>
      </c>
      <c r="B5" s="55">
        <v>10100</v>
      </c>
      <c r="C5" s="54">
        <f>C6</f>
        <v>323909.8</v>
      </c>
      <c r="D5" s="54">
        <f>D6</f>
        <v>238519.9</v>
      </c>
      <c r="E5" s="72">
        <f t="shared" si="0"/>
        <v>73.63775347334351</v>
      </c>
      <c r="F5" s="54">
        <f>F6</f>
        <v>234326.3</v>
      </c>
      <c r="G5" s="54">
        <f>G6</f>
        <v>4193.600000000006</v>
      </c>
      <c r="H5" s="50">
        <f aca="true" t="shared" si="1" ref="H5:H45">D5/F5*100</f>
        <v>101.78964119691216</v>
      </c>
    </row>
    <row r="6" spans="1:8" s="47" customFormat="1" ht="15">
      <c r="A6" s="57" t="s">
        <v>88</v>
      </c>
      <c r="B6" s="58">
        <v>10102</v>
      </c>
      <c r="C6" s="69">
        <v>323909.8</v>
      </c>
      <c r="D6" s="69">
        <v>238519.9</v>
      </c>
      <c r="E6" s="59">
        <f t="shared" si="0"/>
        <v>73.63775347334351</v>
      </c>
      <c r="F6" s="57">
        <v>234326.3</v>
      </c>
      <c r="G6" s="65">
        <f>D6-F6</f>
        <v>4193.600000000006</v>
      </c>
      <c r="H6" s="71">
        <f t="shared" si="1"/>
        <v>101.78964119691216</v>
      </c>
    </row>
    <row r="7" spans="1:8" s="47" customFormat="1" ht="27">
      <c r="A7" s="60" t="s">
        <v>89</v>
      </c>
      <c r="B7" s="61">
        <v>10300</v>
      </c>
      <c r="C7" s="51">
        <f>C8</f>
        <v>14702</v>
      </c>
      <c r="D7" s="51">
        <f>D8</f>
        <v>11446.4</v>
      </c>
      <c r="E7" s="53">
        <f t="shared" si="0"/>
        <v>77.85607400353693</v>
      </c>
      <c r="F7" s="51">
        <f>F8</f>
        <v>10972</v>
      </c>
      <c r="G7" s="54">
        <f>G8</f>
        <v>474.39999999999964</v>
      </c>
      <c r="H7" s="67">
        <f t="shared" si="1"/>
        <v>104.32373313889902</v>
      </c>
    </row>
    <row r="8" spans="1:8" s="47" customFormat="1" ht="15">
      <c r="A8" s="62" t="s">
        <v>90</v>
      </c>
      <c r="B8" s="63">
        <v>10302</v>
      </c>
      <c r="C8" s="69">
        <v>14702</v>
      </c>
      <c r="D8" s="69">
        <v>11446.4</v>
      </c>
      <c r="E8" s="59">
        <f t="shared" si="0"/>
        <v>77.85607400353693</v>
      </c>
      <c r="F8" s="57">
        <v>10972</v>
      </c>
      <c r="G8" s="65">
        <f aca="true" t="shared" si="2" ref="G8:G44">D8-F8</f>
        <v>474.39999999999964</v>
      </c>
      <c r="H8" s="71">
        <f t="shared" si="1"/>
        <v>104.32373313889902</v>
      </c>
    </row>
    <row r="9" spans="1:8" s="47" customFormat="1" ht="14.25">
      <c r="A9" s="54" t="s">
        <v>91</v>
      </c>
      <c r="B9" s="55">
        <v>10500</v>
      </c>
      <c r="C9" s="54">
        <f>C10+C11+C12</f>
        <v>25208.4</v>
      </c>
      <c r="D9" s="54">
        <f>D10+D11+D12</f>
        <v>18570.3</v>
      </c>
      <c r="E9" s="72">
        <f t="shared" si="0"/>
        <v>73.66711096301232</v>
      </c>
      <c r="F9" s="54">
        <f>F10+F11+F12</f>
        <v>18386</v>
      </c>
      <c r="G9" s="54">
        <f t="shared" si="2"/>
        <v>184.29999999999927</v>
      </c>
      <c r="H9" s="50">
        <f t="shared" si="1"/>
        <v>101.00239312520397</v>
      </c>
    </row>
    <row r="10" spans="1:8" s="47" customFormat="1" ht="15">
      <c r="A10" s="57" t="s">
        <v>92</v>
      </c>
      <c r="B10" s="58">
        <v>10502</v>
      </c>
      <c r="C10" s="69">
        <v>16031.3</v>
      </c>
      <c r="D10" s="69">
        <v>13506.8</v>
      </c>
      <c r="E10" s="59">
        <f t="shared" si="0"/>
        <v>84.25268069339354</v>
      </c>
      <c r="F10" s="57">
        <v>12745.7</v>
      </c>
      <c r="G10" s="65">
        <f t="shared" si="2"/>
        <v>761.0999999999985</v>
      </c>
      <c r="H10" s="71">
        <f t="shared" si="1"/>
        <v>105.97142565728048</v>
      </c>
    </row>
    <row r="11" spans="1:8" s="47" customFormat="1" ht="15">
      <c r="A11" s="57" t="s">
        <v>93</v>
      </c>
      <c r="B11" s="58">
        <v>10503</v>
      </c>
      <c r="C11" s="69">
        <v>1919.2</v>
      </c>
      <c r="D11" s="69">
        <v>1426.9</v>
      </c>
      <c r="E11" s="59">
        <f t="shared" si="0"/>
        <v>74.34868695289705</v>
      </c>
      <c r="F11" s="57">
        <v>1599.2</v>
      </c>
      <c r="G11" s="65">
        <f t="shared" si="2"/>
        <v>-172.29999999999995</v>
      </c>
      <c r="H11" s="71">
        <f t="shared" si="1"/>
        <v>89.22586293146574</v>
      </c>
    </row>
    <row r="12" spans="1:8" s="47" customFormat="1" ht="15">
      <c r="A12" s="57" t="s">
        <v>94</v>
      </c>
      <c r="B12" s="58">
        <v>10504</v>
      </c>
      <c r="C12" s="69">
        <v>7257.9</v>
      </c>
      <c r="D12" s="69">
        <v>3636.6</v>
      </c>
      <c r="E12" s="59">
        <f t="shared" si="0"/>
        <v>50.105402389120826</v>
      </c>
      <c r="F12" s="57">
        <v>4041.1</v>
      </c>
      <c r="G12" s="65">
        <f t="shared" si="2"/>
        <v>-404.5</v>
      </c>
      <c r="H12" s="71">
        <f t="shared" si="1"/>
        <v>89.9903491623568</v>
      </c>
    </row>
    <row r="13" spans="1:8" s="47" customFormat="1" ht="14.25">
      <c r="A13" s="54" t="s">
        <v>95</v>
      </c>
      <c r="B13" s="55">
        <v>10600</v>
      </c>
      <c r="C13" s="54">
        <f>C14+C15+C16</f>
        <v>50739.5</v>
      </c>
      <c r="D13" s="54">
        <f>D14+D15+D16</f>
        <v>40600.5</v>
      </c>
      <c r="E13" s="72">
        <f t="shared" si="0"/>
        <v>80.01754057489727</v>
      </c>
      <c r="F13" s="54">
        <f>F14+F15+F16</f>
        <v>25219.600000000002</v>
      </c>
      <c r="G13" s="54">
        <f t="shared" si="2"/>
        <v>15380.899999999998</v>
      </c>
      <c r="H13" s="50">
        <f t="shared" si="1"/>
        <v>160.98788244064139</v>
      </c>
    </row>
    <row r="14" spans="1:8" s="47" customFormat="1" ht="15">
      <c r="A14" s="57" t="s">
        <v>135</v>
      </c>
      <c r="B14" s="58">
        <v>10601</v>
      </c>
      <c r="C14" s="69">
        <v>7746.3</v>
      </c>
      <c r="D14" s="69">
        <v>4800.2</v>
      </c>
      <c r="E14" s="59">
        <f t="shared" si="0"/>
        <v>61.96764907116946</v>
      </c>
      <c r="F14" s="57">
        <v>1960.4</v>
      </c>
      <c r="G14" s="65">
        <f t="shared" si="2"/>
        <v>2839.7999999999997</v>
      </c>
      <c r="H14" s="71">
        <f t="shared" si="1"/>
        <v>244.85819220567228</v>
      </c>
    </row>
    <row r="15" spans="1:8" s="47" customFormat="1" ht="15">
      <c r="A15" s="57" t="s">
        <v>136</v>
      </c>
      <c r="B15" s="58">
        <v>10605</v>
      </c>
      <c r="C15" s="57">
        <v>84</v>
      </c>
      <c r="D15" s="57">
        <v>143</v>
      </c>
      <c r="E15" s="59">
        <f t="shared" si="0"/>
        <v>170.23809523809524</v>
      </c>
      <c r="F15" s="57">
        <v>63</v>
      </c>
      <c r="G15" s="65">
        <f t="shared" si="2"/>
        <v>80</v>
      </c>
      <c r="H15" s="71">
        <f t="shared" si="1"/>
        <v>226.984126984127</v>
      </c>
    </row>
    <row r="16" spans="1:8" s="47" customFormat="1" ht="15">
      <c r="A16" s="57" t="s">
        <v>137</v>
      </c>
      <c r="B16" s="58">
        <v>10606</v>
      </c>
      <c r="C16" s="69">
        <v>42909.2</v>
      </c>
      <c r="D16" s="69">
        <v>35657.3</v>
      </c>
      <c r="E16" s="59">
        <f t="shared" si="0"/>
        <v>83.09942856077485</v>
      </c>
      <c r="F16" s="57">
        <v>23196.2</v>
      </c>
      <c r="G16" s="65">
        <f t="shared" si="2"/>
        <v>12461.100000000002</v>
      </c>
      <c r="H16" s="71">
        <f t="shared" si="1"/>
        <v>153.7204369681241</v>
      </c>
    </row>
    <row r="17" spans="1:8" s="47" customFormat="1" ht="30" customHeight="1">
      <c r="A17" s="54" t="s">
        <v>96</v>
      </c>
      <c r="B17" s="55">
        <v>10700</v>
      </c>
      <c r="C17" s="54">
        <f>C18</f>
        <v>2833</v>
      </c>
      <c r="D17" s="54">
        <f>D18</f>
        <v>2626.4</v>
      </c>
      <c r="E17" s="72">
        <f t="shared" si="0"/>
        <v>92.70737733851043</v>
      </c>
      <c r="F17" s="54">
        <f>F18</f>
        <v>1998.3</v>
      </c>
      <c r="G17" s="54">
        <f t="shared" si="2"/>
        <v>628.1000000000001</v>
      </c>
      <c r="H17" s="67">
        <f t="shared" si="1"/>
        <v>131.43171695941552</v>
      </c>
    </row>
    <row r="18" spans="1:8" s="47" customFormat="1" ht="25.5">
      <c r="A18" s="57" t="s">
        <v>97</v>
      </c>
      <c r="B18" s="58">
        <v>10701</v>
      </c>
      <c r="C18" s="69">
        <v>2833</v>
      </c>
      <c r="D18" s="69">
        <v>2626.4</v>
      </c>
      <c r="E18" s="59">
        <f t="shared" si="0"/>
        <v>92.70737733851043</v>
      </c>
      <c r="F18" s="57">
        <v>1998.3</v>
      </c>
      <c r="G18" s="65">
        <f t="shared" si="2"/>
        <v>628.1000000000001</v>
      </c>
      <c r="H18" s="73">
        <f t="shared" si="1"/>
        <v>131.43171695941552</v>
      </c>
    </row>
    <row r="19" spans="1:8" s="47" customFormat="1" ht="14.25">
      <c r="A19" s="54" t="s">
        <v>98</v>
      </c>
      <c r="B19" s="55">
        <v>10800</v>
      </c>
      <c r="C19" s="54">
        <f>SUM(C20:C21)</f>
        <v>3152.5</v>
      </c>
      <c r="D19" s="54">
        <f>SUM(D20:D21)</f>
        <v>2628.5</v>
      </c>
      <c r="E19" s="72">
        <f t="shared" si="0"/>
        <v>83.37827121332276</v>
      </c>
      <c r="F19" s="54">
        <f>SUM(F20:F21)</f>
        <v>2144.3</v>
      </c>
      <c r="G19" s="54">
        <f t="shared" si="2"/>
        <v>484.1999999999998</v>
      </c>
      <c r="H19" s="50">
        <f t="shared" si="1"/>
        <v>122.58079559763091</v>
      </c>
    </row>
    <row r="20" spans="1:8" s="47" customFormat="1" ht="25.5">
      <c r="A20" s="57" t="s">
        <v>99</v>
      </c>
      <c r="B20" s="58">
        <v>10803</v>
      </c>
      <c r="C20" s="69">
        <v>3152.5</v>
      </c>
      <c r="D20" s="69">
        <v>2613.5</v>
      </c>
      <c r="E20" s="59">
        <f t="shared" si="0"/>
        <v>82.9024583663759</v>
      </c>
      <c r="F20" s="57">
        <v>2139.3</v>
      </c>
      <c r="G20" s="65">
        <f t="shared" si="2"/>
        <v>474.1999999999998</v>
      </c>
      <c r="H20" s="71">
        <f t="shared" si="1"/>
        <v>122.16612910765204</v>
      </c>
    </row>
    <row r="21" spans="1:8" s="47" customFormat="1" ht="38.25">
      <c r="A21" s="64" t="s">
        <v>138</v>
      </c>
      <c r="B21" s="58">
        <v>10807</v>
      </c>
      <c r="C21" s="69">
        <v>0</v>
      </c>
      <c r="D21" s="69">
        <v>15</v>
      </c>
      <c r="E21" s="59">
        <v>0</v>
      </c>
      <c r="F21" s="57">
        <v>5</v>
      </c>
      <c r="G21" s="65">
        <f t="shared" si="2"/>
        <v>10</v>
      </c>
      <c r="H21" s="73">
        <f t="shared" si="1"/>
        <v>300</v>
      </c>
    </row>
    <row r="22" spans="1:8" s="47" customFormat="1" ht="27">
      <c r="A22" s="54" t="s">
        <v>100</v>
      </c>
      <c r="B22" s="55">
        <v>10900</v>
      </c>
      <c r="C22" s="54">
        <f>SUM(C23:C24)</f>
        <v>17.4</v>
      </c>
      <c r="D22" s="54">
        <f>SUM(D23:D24)</f>
        <v>0</v>
      </c>
      <c r="E22" s="53">
        <f>D22/C22*100</f>
        <v>0</v>
      </c>
      <c r="F22" s="54">
        <f>F23+F24</f>
        <v>19.1</v>
      </c>
      <c r="G22" s="54">
        <f t="shared" si="2"/>
        <v>-19.1</v>
      </c>
      <c r="H22" s="67">
        <f t="shared" si="1"/>
        <v>0</v>
      </c>
    </row>
    <row r="23" spans="1:8" s="47" customFormat="1" ht="15">
      <c r="A23" s="57" t="s">
        <v>101</v>
      </c>
      <c r="B23" s="58">
        <v>10906</v>
      </c>
      <c r="C23" s="69">
        <v>17.4</v>
      </c>
      <c r="D23" s="69">
        <v>0</v>
      </c>
      <c r="E23" s="59">
        <f>D23/C23*100</f>
        <v>0</v>
      </c>
      <c r="F23" s="57">
        <v>18.8</v>
      </c>
      <c r="G23" s="65">
        <f t="shared" si="2"/>
        <v>-18.8</v>
      </c>
      <c r="H23" s="71">
        <f t="shared" si="1"/>
        <v>0</v>
      </c>
    </row>
    <row r="24" spans="1:8" s="47" customFormat="1" ht="25.5">
      <c r="A24" s="57" t="s">
        <v>102</v>
      </c>
      <c r="B24" s="58">
        <v>10907</v>
      </c>
      <c r="C24" s="69">
        <v>0</v>
      </c>
      <c r="D24" s="69">
        <v>0</v>
      </c>
      <c r="E24" s="59">
        <v>0</v>
      </c>
      <c r="F24" s="57">
        <v>0.3</v>
      </c>
      <c r="G24" s="65">
        <f t="shared" si="2"/>
        <v>-0.3</v>
      </c>
      <c r="H24" s="71">
        <f t="shared" si="1"/>
        <v>0</v>
      </c>
    </row>
    <row r="25" spans="1:8" s="47" customFormat="1" ht="14.25">
      <c r="A25" s="51" t="s">
        <v>123</v>
      </c>
      <c r="B25" s="52"/>
      <c r="C25" s="51">
        <f>C26+C30+C32+C34+C38+C39</f>
        <v>32350.699999999997</v>
      </c>
      <c r="D25" s="51">
        <f>D26+D30+D32+D34+D38+D39</f>
        <v>31538.1</v>
      </c>
      <c r="E25" s="53">
        <f t="shared" si="0"/>
        <v>97.48815327025382</v>
      </c>
      <c r="F25" s="51">
        <f>F26+F30+F32+F34+F38+F39</f>
        <v>24656.4</v>
      </c>
      <c r="G25" s="54">
        <f t="shared" si="2"/>
        <v>6881.699999999997</v>
      </c>
      <c r="H25" s="50">
        <f t="shared" si="1"/>
        <v>127.91040054509173</v>
      </c>
    </row>
    <row r="26" spans="1:8" s="47" customFormat="1" ht="38.25">
      <c r="A26" s="65" t="s">
        <v>103</v>
      </c>
      <c r="B26" s="66">
        <v>11100</v>
      </c>
      <c r="C26" s="65">
        <f>C27+C29+C28</f>
        <v>17727.7</v>
      </c>
      <c r="D26" s="65">
        <f>D27+D29+D28</f>
        <v>15070.1</v>
      </c>
      <c r="E26" s="56">
        <f t="shared" si="0"/>
        <v>85.00877158345415</v>
      </c>
      <c r="F26" s="65">
        <f>F27+F29+F28</f>
        <v>14493.6</v>
      </c>
      <c r="G26" s="65">
        <f t="shared" si="2"/>
        <v>576.5</v>
      </c>
      <c r="H26" s="73">
        <f t="shared" si="1"/>
        <v>103.9776177071259</v>
      </c>
    </row>
    <row r="27" spans="1:8" s="47" customFormat="1" ht="25.5">
      <c r="A27" s="65" t="s">
        <v>104</v>
      </c>
      <c r="B27" s="66">
        <v>11105</v>
      </c>
      <c r="C27" s="65">
        <v>13238.1</v>
      </c>
      <c r="D27" s="65">
        <v>12085</v>
      </c>
      <c r="E27" s="56">
        <f t="shared" si="0"/>
        <v>91.28953550736134</v>
      </c>
      <c r="F27" s="65">
        <v>11190.5</v>
      </c>
      <c r="G27" s="65">
        <f t="shared" si="2"/>
        <v>894.5</v>
      </c>
      <c r="H27" s="71">
        <f t="shared" si="1"/>
        <v>107.99338724811223</v>
      </c>
    </row>
    <row r="28" spans="1:8" s="47" customFormat="1" ht="15">
      <c r="A28" s="65" t="s">
        <v>105</v>
      </c>
      <c r="B28" s="66">
        <v>11105</v>
      </c>
      <c r="C28" s="65">
        <v>4486.6</v>
      </c>
      <c r="D28" s="65">
        <v>2860.9</v>
      </c>
      <c r="E28" s="56">
        <f t="shared" si="0"/>
        <v>63.76543485044353</v>
      </c>
      <c r="F28" s="65">
        <v>3172.6</v>
      </c>
      <c r="G28" s="65">
        <f t="shared" si="2"/>
        <v>-311.6999999999998</v>
      </c>
      <c r="H28" s="71">
        <f t="shared" si="1"/>
        <v>90.17525058311794</v>
      </c>
    </row>
    <row r="29" spans="1:8" s="47" customFormat="1" ht="25.5">
      <c r="A29" s="57" t="s">
        <v>106</v>
      </c>
      <c r="B29" s="58">
        <v>11107</v>
      </c>
      <c r="C29" s="57">
        <v>3</v>
      </c>
      <c r="D29" s="57">
        <v>124.2</v>
      </c>
      <c r="E29" s="56" t="s">
        <v>142</v>
      </c>
      <c r="F29" s="57">
        <v>130.5</v>
      </c>
      <c r="G29" s="65">
        <f t="shared" si="2"/>
        <v>-6.299999999999997</v>
      </c>
      <c r="H29" s="71">
        <f t="shared" si="1"/>
        <v>95.17241379310344</v>
      </c>
    </row>
    <row r="30" spans="1:8" s="47" customFormat="1" ht="27">
      <c r="A30" s="54" t="s">
        <v>107</v>
      </c>
      <c r="B30" s="55">
        <v>11200</v>
      </c>
      <c r="C30" s="54">
        <f>C31</f>
        <v>1758.6</v>
      </c>
      <c r="D30" s="54">
        <f>D31</f>
        <v>1685.3</v>
      </c>
      <c r="E30" s="72">
        <f t="shared" si="0"/>
        <v>95.83191174798135</v>
      </c>
      <c r="F30" s="54">
        <f>F31</f>
        <v>1219.3</v>
      </c>
      <c r="G30" s="54">
        <f t="shared" si="2"/>
        <v>466</v>
      </c>
      <c r="H30" s="67">
        <f t="shared" si="1"/>
        <v>138.21865004510784</v>
      </c>
    </row>
    <row r="31" spans="1:8" s="47" customFormat="1" ht="25.5">
      <c r="A31" s="57" t="s">
        <v>108</v>
      </c>
      <c r="B31" s="58">
        <v>11201</v>
      </c>
      <c r="C31" s="69">
        <v>1758.6</v>
      </c>
      <c r="D31" s="69">
        <v>1685.3</v>
      </c>
      <c r="E31" s="59">
        <f t="shared" si="0"/>
        <v>95.83191174798135</v>
      </c>
      <c r="F31" s="57">
        <v>1219.3</v>
      </c>
      <c r="G31" s="65">
        <f t="shared" si="2"/>
        <v>466</v>
      </c>
      <c r="H31" s="73">
        <f t="shared" si="1"/>
        <v>138.21865004510784</v>
      </c>
    </row>
    <row r="32" spans="1:8" s="47" customFormat="1" ht="27">
      <c r="A32" s="54" t="s">
        <v>109</v>
      </c>
      <c r="B32" s="52">
        <v>11300</v>
      </c>
      <c r="C32" s="51">
        <f>C33</f>
        <v>835.4</v>
      </c>
      <c r="D32" s="51">
        <f>D33</f>
        <v>581.3</v>
      </c>
      <c r="E32" s="53">
        <f>D32/C32*100</f>
        <v>69.58343308594685</v>
      </c>
      <c r="F32" s="51">
        <f>F33</f>
        <v>520.6</v>
      </c>
      <c r="G32" s="54">
        <f t="shared" si="2"/>
        <v>60.69999999999993</v>
      </c>
      <c r="H32" s="67">
        <f t="shared" si="1"/>
        <v>111.65962351133307</v>
      </c>
    </row>
    <row r="33" spans="1:8" s="47" customFormat="1" ht="15">
      <c r="A33" s="57" t="s">
        <v>124</v>
      </c>
      <c r="B33" s="58">
        <v>11302</v>
      </c>
      <c r="C33" s="69">
        <v>835.4</v>
      </c>
      <c r="D33" s="69">
        <v>581.3</v>
      </c>
      <c r="E33" s="59">
        <f>D33/C33*100</f>
        <v>69.58343308594685</v>
      </c>
      <c r="F33" s="57">
        <v>520.6</v>
      </c>
      <c r="G33" s="65">
        <f t="shared" si="2"/>
        <v>60.69999999999993</v>
      </c>
      <c r="H33" s="71">
        <f t="shared" si="1"/>
        <v>111.65962351133307</v>
      </c>
    </row>
    <row r="34" spans="1:11" s="47" customFormat="1" ht="27">
      <c r="A34" s="54" t="s">
        <v>110</v>
      </c>
      <c r="B34" s="55">
        <v>11400</v>
      </c>
      <c r="C34" s="54">
        <f>C35+C36+C37</f>
        <v>7266.099999999999</v>
      </c>
      <c r="D34" s="54">
        <f>D35+D36+D37</f>
        <v>10001.4</v>
      </c>
      <c r="E34" s="72">
        <f t="shared" si="0"/>
        <v>137.64467871347765</v>
      </c>
      <c r="F34" s="54">
        <f>F35+F36+F37</f>
        <v>5309.700000000001</v>
      </c>
      <c r="G34" s="54">
        <f t="shared" si="2"/>
        <v>4691.699999999999</v>
      </c>
      <c r="H34" s="67">
        <f t="shared" si="1"/>
        <v>188.36092434600823</v>
      </c>
      <c r="K34" s="50" t="e">
        <f>G34/I34*100</f>
        <v>#DIV/0!</v>
      </c>
    </row>
    <row r="35" spans="1:8" s="47" customFormat="1" ht="25.5">
      <c r="A35" s="57" t="s">
        <v>111</v>
      </c>
      <c r="B35" s="58">
        <v>11402</v>
      </c>
      <c r="C35" s="69">
        <v>780.4</v>
      </c>
      <c r="D35" s="69">
        <v>1890</v>
      </c>
      <c r="E35" s="59">
        <f>D35/C35*100</f>
        <v>242.1834956432599</v>
      </c>
      <c r="F35" s="57">
        <v>498.6</v>
      </c>
      <c r="G35" s="65">
        <f t="shared" si="2"/>
        <v>1391.4</v>
      </c>
      <c r="H35" s="73" t="s">
        <v>148</v>
      </c>
    </row>
    <row r="36" spans="1:8" s="47" customFormat="1" ht="38.25">
      <c r="A36" s="62" t="s">
        <v>125</v>
      </c>
      <c r="B36" s="58">
        <v>11406</v>
      </c>
      <c r="C36" s="69">
        <v>3964.5</v>
      </c>
      <c r="D36" s="69">
        <v>6533</v>
      </c>
      <c r="E36" s="59">
        <f>D36/C36*100</f>
        <v>164.78748896456048</v>
      </c>
      <c r="F36" s="57">
        <v>4444.1</v>
      </c>
      <c r="G36" s="65">
        <f t="shared" si="2"/>
        <v>2088.8999999999996</v>
      </c>
      <c r="H36" s="73">
        <f t="shared" si="1"/>
        <v>147.00389280169213</v>
      </c>
    </row>
    <row r="37" spans="1:8" s="47" customFormat="1" ht="38.25">
      <c r="A37" s="62" t="s">
        <v>126</v>
      </c>
      <c r="B37" s="58">
        <v>11406</v>
      </c>
      <c r="C37" s="69">
        <v>2521.2</v>
      </c>
      <c r="D37" s="69">
        <v>1578.4</v>
      </c>
      <c r="E37" s="59">
        <f>D37/C37*100</f>
        <v>62.60510867840712</v>
      </c>
      <c r="F37" s="57">
        <v>367</v>
      </c>
      <c r="G37" s="65">
        <f t="shared" si="2"/>
        <v>1211.4</v>
      </c>
      <c r="H37" s="73" t="s">
        <v>149</v>
      </c>
    </row>
    <row r="38" spans="1:8" s="47" customFormat="1" ht="18.75" customHeight="1">
      <c r="A38" s="54" t="s">
        <v>112</v>
      </c>
      <c r="B38" s="55">
        <v>11600</v>
      </c>
      <c r="C38" s="74">
        <v>4762.9</v>
      </c>
      <c r="D38" s="74">
        <v>4135.9</v>
      </c>
      <c r="E38" s="72">
        <f t="shared" si="0"/>
        <v>86.83575132797246</v>
      </c>
      <c r="F38" s="54">
        <v>2993.2</v>
      </c>
      <c r="G38" s="54">
        <f t="shared" si="2"/>
        <v>1142.6999999999998</v>
      </c>
      <c r="H38" s="50">
        <f t="shared" si="1"/>
        <v>138.17653347587867</v>
      </c>
    </row>
    <row r="39" spans="1:8" s="47" customFormat="1" ht="27">
      <c r="A39" s="54" t="s">
        <v>113</v>
      </c>
      <c r="B39" s="55">
        <v>11700</v>
      </c>
      <c r="C39" s="74">
        <v>0</v>
      </c>
      <c r="D39" s="74">
        <v>64.1</v>
      </c>
      <c r="E39" s="53">
        <v>0</v>
      </c>
      <c r="F39" s="54">
        <v>120</v>
      </c>
      <c r="G39" s="54">
        <f t="shared" si="2"/>
        <v>-55.900000000000006</v>
      </c>
      <c r="H39" s="67">
        <f t="shared" si="1"/>
        <v>53.41666666666666</v>
      </c>
    </row>
    <row r="40" spans="1:8" s="47" customFormat="1" ht="14.25">
      <c r="A40" s="51" t="s">
        <v>114</v>
      </c>
      <c r="B40" s="52">
        <v>20000</v>
      </c>
      <c r="C40" s="51">
        <f>SUM(C41:C44)</f>
        <v>505425.9</v>
      </c>
      <c r="D40" s="51">
        <f>SUM(D41:D44)</f>
        <v>317735.9</v>
      </c>
      <c r="E40" s="53">
        <f t="shared" si="0"/>
        <v>62.864981790604716</v>
      </c>
      <c r="F40" s="51">
        <f>F41+F42+F44+F43</f>
        <v>373370.2</v>
      </c>
      <c r="G40" s="51">
        <f t="shared" si="2"/>
        <v>-55634.29999999999</v>
      </c>
      <c r="H40" s="50">
        <f t="shared" si="1"/>
        <v>85.09942678874746</v>
      </c>
    </row>
    <row r="41" spans="1:8" s="47" customFormat="1" ht="25.5">
      <c r="A41" s="57" t="s">
        <v>115</v>
      </c>
      <c r="B41" s="58">
        <v>20200</v>
      </c>
      <c r="C41" s="69">
        <v>505410.9</v>
      </c>
      <c r="D41" s="69">
        <v>318698.1</v>
      </c>
      <c r="E41" s="59">
        <f t="shared" si="0"/>
        <v>63.05722729763049</v>
      </c>
      <c r="F41" s="57">
        <v>370379.1</v>
      </c>
      <c r="G41" s="65">
        <f t="shared" si="2"/>
        <v>-51681</v>
      </c>
      <c r="H41" s="73">
        <f t="shared" si="1"/>
        <v>86.04645888496408</v>
      </c>
    </row>
    <row r="42" spans="1:8" s="47" customFormat="1" ht="15">
      <c r="A42" s="57" t="s">
        <v>139</v>
      </c>
      <c r="B42" s="58">
        <v>20700</v>
      </c>
      <c r="C42" s="57">
        <v>15</v>
      </c>
      <c r="D42" s="57">
        <v>15</v>
      </c>
      <c r="E42" s="59">
        <f>D42/C42*100</f>
        <v>100</v>
      </c>
      <c r="F42" s="57">
        <v>315</v>
      </c>
      <c r="G42" s="65">
        <f t="shared" si="2"/>
        <v>-300</v>
      </c>
      <c r="H42" s="71">
        <f t="shared" si="1"/>
        <v>4.761904761904762</v>
      </c>
    </row>
    <row r="43" spans="1:8" s="47" customFormat="1" ht="15">
      <c r="A43" s="57" t="s">
        <v>140</v>
      </c>
      <c r="B43" s="58">
        <v>21800</v>
      </c>
      <c r="C43" s="57">
        <v>0</v>
      </c>
      <c r="D43" s="57">
        <v>319.4</v>
      </c>
      <c r="E43" s="59">
        <v>0</v>
      </c>
      <c r="F43" s="57">
        <v>2722.7</v>
      </c>
      <c r="G43" s="65">
        <f t="shared" si="2"/>
        <v>-2403.2999999999997</v>
      </c>
      <c r="H43" s="71">
        <f t="shared" si="1"/>
        <v>11.731002313879605</v>
      </c>
    </row>
    <row r="44" spans="1:8" s="47" customFormat="1" ht="15">
      <c r="A44" s="57" t="s">
        <v>141</v>
      </c>
      <c r="B44" s="58">
        <v>21900</v>
      </c>
      <c r="C44" s="57">
        <v>0</v>
      </c>
      <c r="D44" s="57">
        <v>-1296.6</v>
      </c>
      <c r="E44" s="59">
        <v>0</v>
      </c>
      <c r="F44" s="57">
        <v>-46.6</v>
      </c>
      <c r="G44" s="65">
        <f t="shared" si="2"/>
        <v>-1250</v>
      </c>
      <c r="H44" s="71">
        <v>0</v>
      </c>
    </row>
    <row r="45" spans="1:8" s="47" customFormat="1" ht="14.25">
      <c r="A45" s="51" t="s">
        <v>116</v>
      </c>
      <c r="B45" s="52">
        <v>85000</v>
      </c>
      <c r="C45" s="70">
        <f>C3+C40</f>
        <v>958339.2000000001</v>
      </c>
      <c r="D45" s="70">
        <f>D3+D40</f>
        <v>663666</v>
      </c>
      <c r="E45" s="67">
        <f t="shared" si="0"/>
        <v>69.25168040710429</v>
      </c>
      <c r="F45" s="70">
        <f>F3+F40</f>
        <v>691092.1000000001</v>
      </c>
      <c r="G45" s="70">
        <f>G3+G40</f>
        <v>-27426.100000000035</v>
      </c>
      <c r="H45" s="50">
        <f t="shared" si="1"/>
        <v>96.0314840814994</v>
      </c>
    </row>
    <row r="46" spans="1:8" ht="12.75">
      <c r="A46" s="19" t="s">
        <v>2</v>
      </c>
      <c r="B46" s="20"/>
      <c r="C46" s="21"/>
      <c r="D46" s="21"/>
      <c r="E46" s="21"/>
      <c r="F46" s="21"/>
      <c r="G46" s="41"/>
      <c r="H46" s="21"/>
    </row>
    <row r="47" spans="1:8" ht="12.75">
      <c r="A47" s="22" t="s">
        <v>3</v>
      </c>
      <c r="B47" s="23" t="s">
        <v>4</v>
      </c>
      <c r="C47" s="24">
        <f>SUM(C48:C55)</f>
        <v>110222.29999999999</v>
      </c>
      <c r="D47" s="24">
        <f>SUM(D48:D55)</f>
        <v>73901.2</v>
      </c>
      <c r="E47" s="24">
        <f aca="true" t="shared" si="3" ref="E47:E61">D47/C47*100</f>
        <v>67.04741236573724</v>
      </c>
      <c r="F47" s="24">
        <f>SUM(F48:F55)</f>
        <v>68662.59999999999</v>
      </c>
      <c r="G47" s="24">
        <f>SUM(G48:G55)</f>
        <v>5238.5999999999985</v>
      </c>
      <c r="H47" s="24">
        <f>D47/F47*100</f>
        <v>107.62948096926131</v>
      </c>
    </row>
    <row r="48" spans="1:8" ht="38.25">
      <c r="A48" s="39" t="s">
        <v>81</v>
      </c>
      <c r="B48" s="37" t="s">
        <v>77</v>
      </c>
      <c r="C48" s="38">
        <v>9023.9</v>
      </c>
      <c r="D48" s="38">
        <v>6134.9</v>
      </c>
      <c r="E48" s="38">
        <f>D48/C48*100</f>
        <v>67.98501756446768</v>
      </c>
      <c r="F48" s="38">
        <v>5735.8</v>
      </c>
      <c r="G48" s="38">
        <f>SUM(D48-F48)</f>
        <v>399.09999999999945</v>
      </c>
      <c r="H48" s="46">
        <f aca="true" t="shared" si="4" ref="H48:H93">D48/F48*100</f>
        <v>106.95805293071585</v>
      </c>
    </row>
    <row r="49" spans="1:8" ht="51">
      <c r="A49" s="5" t="s">
        <v>5</v>
      </c>
      <c r="B49" s="12" t="s">
        <v>6</v>
      </c>
      <c r="C49" s="1">
        <v>8098.7</v>
      </c>
      <c r="D49" s="1">
        <v>5076.6</v>
      </c>
      <c r="E49" s="1">
        <f t="shared" si="3"/>
        <v>62.684134490720744</v>
      </c>
      <c r="F49" s="1">
        <v>5166.6</v>
      </c>
      <c r="G49" s="38">
        <f aca="true" t="shared" si="5" ref="G49:G55">SUM(D49-F49)</f>
        <v>-90</v>
      </c>
      <c r="H49" s="46">
        <f aca="true" t="shared" si="6" ref="H49:H55">D49/F49*100</f>
        <v>98.25804203925213</v>
      </c>
    </row>
    <row r="50" spans="1:8" ht="51">
      <c r="A50" s="5" t="s">
        <v>7</v>
      </c>
      <c r="B50" s="12" t="s">
        <v>8</v>
      </c>
      <c r="C50" s="1">
        <v>58430.1</v>
      </c>
      <c r="D50" s="1">
        <v>40004.1</v>
      </c>
      <c r="E50" s="1">
        <f>D50/C50*100</f>
        <v>68.46488368152716</v>
      </c>
      <c r="F50" s="1">
        <v>36322.6</v>
      </c>
      <c r="G50" s="38">
        <f t="shared" si="5"/>
        <v>3681.5</v>
      </c>
      <c r="H50" s="46">
        <f t="shared" si="6"/>
        <v>110.13556298282612</v>
      </c>
    </row>
    <row r="51" spans="1:8" ht="12.75">
      <c r="A51" s="5" t="s">
        <v>131</v>
      </c>
      <c r="B51" s="12" t="s">
        <v>130</v>
      </c>
      <c r="C51" s="1">
        <v>29.2</v>
      </c>
      <c r="D51" s="1">
        <v>29.2</v>
      </c>
      <c r="E51" s="1">
        <f>D51/C51*100</f>
        <v>100</v>
      </c>
      <c r="F51" s="1">
        <v>0</v>
      </c>
      <c r="G51" s="38">
        <f t="shared" si="5"/>
        <v>29.2</v>
      </c>
      <c r="H51" s="46" t="s">
        <v>143</v>
      </c>
    </row>
    <row r="52" spans="1:8" ht="38.25">
      <c r="A52" s="5" t="s">
        <v>9</v>
      </c>
      <c r="B52" s="12" t="s">
        <v>10</v>
      </c>
      <c r="C52" s="1">
        <v>10591.3</v>
      </c>
      <c r="D52" s="1">
        <v>7985.4</v>
      </c>
      <c r="E52" s="1">
        <f t="shared" si="3"/>
        <v>75.39584375855655</v>
      </c>
      <c r="F52" s="1">
        <v>7793.2</v>
      </c>
      <c r="G52" s="38">
        <f t="shared" si="5"/>
        <v>192.19999999999982</v>
      </c>
      <c r="H52" s="46">
        <f t="shared" si="6"/>
        <v>102.46625263049837</v>
      </c>
    </row>
    <row r="53" spans="1:8" ht="12.75">
      <c r="A53" s="5" t="s">
        <v>134</v>
      </c>
      <c r="B53" s="12" t="s">
        <v>133</v>
      </c>
      <c r="C53" s="1">
        <v>800</v>
      </c>
      <c r="D53" s="1">
        <v>679.2</v>
      </c>
      <c r="E53" s="1">
        <f t="shared" si="3"/>
        <v>84.9</v>
      </c>
      <c r="F53" s="1">
        <v>0</v>
      </c>
      <c r="G53" s="38">
        <f t="shared" si="5"/>
        <v>679.2</v>
      </c>
      <c r="H53" s="46" t="s">
        <v>143</v>
      </c>
    </row>
    <row r="54" spans="1:8" ht="12.75">
      <c r="A54" s="5" t="s">
        <v>11</v>
      </c>
      <c r="B54" s="13" t="s">
        <v>51</v>
      </c>
      <c r="C54" s="1">
        <v>1672.9</v>
      </c>
      <c r="D54" s="1">
        <v>0</v>
      </c>
      <c r="E54" s="1">
        <f t="shared" si="3"/>
        <v>0</v>
      </c>
      <c r="F54" s="1">
        <v>0</v>
      </c>
      <c r="G54" s="38">
        <f t="shared" si="5"/>
        <v>0</v>
      </c>
      <c r="H54" s="46" t="s">
        <v>143</v>
      </c>
    </row>
    <row r="55" spans="1:8" ht="12.75">
      <c r="A55" s="5" t="s">
        <v>12</v>
      </c>
      <c r="B55" s="13" t="s">
        <v>54</v>
      </c>
      <c r="C55" s="1">
        <v>21576.2</v>
      </c>
      <c r="D55" s="1">
        <v>13991.8</v>
      </c>
      <c r="E55" s="1">
        <f t="shared" si="3"/>
        <v>64.84830507689027</v>
      </c>
      <c r="F55" s="1">
        <v>13644.4</v>
      </c>
      <c r="G55" s="38">
        <f t="shared" si="5"/>
        <v>347.39999999999964</v>
      </c>
      <c r="H55" s="46">
        <f t="shared" si="6"/>
        <v>102.54609949869544</v>
      </c>
    </row>
    <row r="56" spans="1:8" ht="12.75">
      <c r="A56" s="22" t="s">
        <v>75</v>
      </c>
      <c r="B56" s="34" t="s">
        <v>72</v>
      </c>
      <c r="C56" s="24">
        <f>SUM(C57:C58)</f>
        <v>1413.8</v>
      </c>
      <c r="D56" s="24">
        <f>SUM(D57:D58)</f>
        <v>834.1</v>
      </c>
      <c r="E56" s="24">
        <f>SUM(D56/C56*100)</f>
        <v>58.997029282783984</v>
      </c>
      <c r="F56" s="24">
        <f>SUM(F57:F58)</f>
        <v>893.5</v>
      </c>
      <c r="G56" s="24">
        <f>SUM(G57:G58)</f>
        <v>-59.39999999999998</v>
      </c>
      <c r="H56" s="24">
        <f t="shared" si="4"/>
        <v>93.35198656966985</v>
      </c>
    </row>
    <row r="57" spans="1:8" ht="12.75">
      <c r="A57" s="39" t="s">
        <v>82</v>
      </c>
      <c r="B57" s="40" t="s">
        <v>78</v>
      </c>
      <c r="C57" s="38">
        <v>1363.8</v>
      </c>
      <c r="D57" s="38">
        <v>784.1</v>
      </c>
      <c r="E57" s="38">
        <f>D57/C57*100</f>
        <v>57.49376741457692</v>
      </c>
      <c r="F57" s="38">
        <v>863</v>
      </c>
      <c r="G57" s="38">
        <f>SUM(D57-F57)</f>
        <v>-78.89999999999998</v>
      </c>
      <c r="H57" s="46">
        <f t="shared" si="4"/>
        <v>90.85747392815759</v>
      </c>
    </row>
    <row r="58" spans="1:8" ht="12.75">
      <c r="A58" s="5" t="s">
        <v>74</v>
      </c>
      <c r="B58" s="33" t="s">
        <v>73</v>
      </c>
      <c r="C58" s="1">
        <v>50</v>
      </c>
      <c r="D58" s="1">
        <v>50</v>
      </c>
      <c r="E58" s="1">
        <f>SUM(D58/C58*100)</f>
        <v>100</v>
      </c>
      <c r="F58" s="1">
        <v>30.5</v>
      </c>
      <c r="G58" s="38">
        <f>SUM(D58-F58)</f>
        <v>19.5</v>
      </c>
      <c r="H58" s="46">
        <f t="shared" si="4"/>
        <v>163.9344262295082</v>
      </c>
    </row>
    <row r="59" spans="1:8" ht="25.5">
      <c r="A59" s="22" t="s">
        <v>13</v>
      </c>
      <c r="B59" s="23" t="s">
        <v>14</v>
      </c>
      <c r="C59" s="24">
        <f>SUM(C60:C60)</f>
        <v>2965.1</v>
      </c>
      <c r="D59" s="24">
        <f>SUM(D60:D60)</f>
        <v>550.8</v>
      </c>
      <c r="E59" s="24">
        <f t="shared" si="3"/>
        <v>18.57610198644228</v>
      </c>
      <c r="F59" s="24">
        <f>SUM(F60:F60)</f>
        <v>113.4</v>
      </c>
      <c r="G59" s="24">
        <f>SUM(G60:G60)</f>
        <v>437.4</v>
      </c>
      <c r="H59" s="24">
        <f t="shared" si="4"/>
        <v>485.71428571428567</v>
      </c>
    </row>
    <row r="60" spans="1:8" ht="38.25">
      <c r="A60" s="5" t="s">
        <v>55</v>
      </c>
      <c r="B60" s="13" t="s">
        <v>15</v>
      </c>
      <c r="C60" s="1">
        <v>2965.1</v>
      </c>
      <c r="D60" s="1">
        <v>550.8</v>
      </c>
      <c r="E60" s="1">
        <f t="shared" si="3"/>
        <v>18.57610198644228</v>
      </c>
      <c r="F60" s="1">
        <v>113.4</v>
      </c>
      <c r="G60" s="1">
        <f>SUM(D60-F60)</f>
        <v>437.4</v>
      </c>
      <c r="H60" s="46">
        <f t="shared" si="4"/>
        <v>485.71428571428567</v>
      </c>
    </row>
    <row r="61" spans="1:8" ht="12.75">
      <c r="A61" s="22" t="s">
        <v>16</v>
      </c>
      <c r="B61" s="23" t="s">
        <v>17</v>
      </c>
      <c r="C61" s="24">
        <f>SUM(C62:C65)</f>
        <v>70215.5</v>
      </c>
      <c r="D61" s="24">
        <f>SUM(D62:D65)</f>
        <v>40789</v>
      </c>
      <c r="E61" s="24">
        <f t="shared" si="3"/>
        <v>58.09116220777464</v>
      </c>
      <c r="F61" s="24">
        <f>SUM(F62:F65)</f>
        <v>55690.5</v>
      </c>
      <c r="G61" s="24">
        <f>SUM(G62:G65)</f>
        <v>-14901.499999999998</v>
      </c>
      <c r="H61" s="24">
        <f t="shared" si="4"/>
        <v>73.24229446674029</v>
      </c>
    </row>
    <row r="62" spans="1:8" ht="12.75">
      <c r="A62" s="45" t="s">
        <v>127</v>
      </c>
      <c r="B62" s="42" t="s">
        <v>119</v>
      </c>
      <c r="C62" s="43">
        <v>200</v>
      </c>
      <c r="D62" s="43">
        <v>200</v>
      </c>
      <c r="E62" s="1">
        <f>D62/C62*100</f>
        <v>100</v>
      </c>
      <c r="F62" s="43">
        <v>199.7</v>
      </c>
      <c r="G62" s="1">
        <f>SUM(D62-F62)</f>
        <v>0.30000000000001137</v>
      </c>
      <c r="H62" s="46">
        <f t="shared" si="4"/>
        <v>100.15022533800702</v>
      </c>
    </row>
    <row r="63" spans="1:8" ht="12.75">
      <c r="A63" s="5" t="s">
        <v>18</v>
      </c>
      <c r="B63" s="12" t="s">
        <v>19</v>
      </c>
      <c r="C63" s="1">
        <v>5200</v>
      </c>
      <c r="D63" s="1">
        <v>3810.4</v>
      </c>
      <c r="E63" s="1">
        <f>D63/C63*100</f>
        <v>73.27692307692308</v>
      </c>
      <c r="F63" s="1">
        <v>3311.8</v>
      </c>
      <c r="G63" s="1">
        <f>SUM(D63-F63)</f>
        <v>498.5999999999999</v>
      </c>
      <c r="H63" s="46">
        <f t="shared" si="4"/>
        <v>115.05525695996135</v>
      </c>
    </row>
    <row r="64" spans="1:8" ht="12.75">
      <c r="A64" s="5" t="s">
        <v>117</v>
      </c>
      <c r="B64" s="13" t="s">
        <v>53</v>
      </c>
      <c r="C64" s="1">
        <v>61187.4</v>
      </c>
      <c r="D64" s="1">
        <v>36222</v>
      </c>
      <c r="E64" s="1">
        <f aca="true" t="shared" si="7" ref="E64:E93">D64/C64*100</f>
        <v>59.19846242853921</v>
      </c>
      <c r="F64" s="1">
        <v>51161.6</v>
      </c>
      <c r="G64" s="1">
        <f>SUM(D64-F64)</f>
        <v>-14939.599999999999</v>
      </c>
      <c r="H64" s="46">
        <f t="shared" si="4"/>
        <v>70.79919314485863</v>
      </c>
    </row>
    <row r="65" spans="1:8" ht="12.75">
      <c r="A65" s="5" t="s">
        <v>20</v>
      </c>
      <c r="B65" s="12" t="s">
        <v>21</v>
      </c>
      <c r="C65" s="1">
        <v>3628.1</v>
      </c>
      <c r="D65" s="1">
        <v>556.6</v>
      </c>
      <c r="E65" s="1">
        <f t="shared" si="7"/>
        <v>15.341363247981038</v>
      </c>
      <c r="F65" s="1">
        <v>1017.4</v>
      </c>
      <c r="G65" s="1">
        <f>SUM(D65-F65)</f>
        <v>-460.79999999999995</v>
      </c>
      <c r="H65" s="46">
        <f t="shared" si="4"/>
        <v>54.70807941812463</v>
      </c>
    </row>
    <row r="66" spans="1:8" ht="12.75">
      <c r="A66" s="22" t="s">
        <v>22</v>
      </c>
      <c r="B66" s="23" t="s">
        <v>23</v>
      </c>
      <c r="C66" s="24">
        <f>SUM(C67:C70)</f>
        <v>190695.1</v>
      </c>
      <c r="D66" s="24">
        <f>SUM(D67:D70)</f>
        <v>81378.4</v>
      </c>
      <c r="E66" s="24">
        <f>D66/C66*100</f>
        <v>42.674615131694516</v>
      </c>
      <c r="F66" s="24">
        <f>SUM(F67:F70)</f>
        <v>134646.3</v>
      </c>
      <c r="G66" s="24">
        <f>SUM(G67:G70)</f>
        <v>-53267.899999999994</v>
      </c>
      <c r="H66" s="24">
        <f t="shared" si="4"/>
        <v>60.43864554763109</v>
      </c>
    </row>
    <row r="67" spans="1:8" ht="12.75">
      <c r="A67" s="5" t="s">
        <v>65</v>
      </c>
      <c r="B67" s="18" t="s">
        <v>64</v>
      </c>
      <c r="C67" s="1">
        <v>8552.4</v>
      </c>
      <c r="D67" s="1">
        <v>6014.8</v>
      </c>
      <c r="E67" s="1">
        <f t="shared" si="7"/>
        <v>70.32879659510782</v>
      </c>
      <c r="F67" s="1">
        <v>39346.2</v>
      </c>
      <c r="G67" s="1">
        <f>SUM(D67-F67)</f>
        <v>-33331.399999999994</v>
      </c>
      <c r="H67" s="46">
        <f t="shared" si="4"/>
        <v>15.28686378862508</v>
      </c>
    </row>
    <row r="68" spans="1:8" ht="12.75">
      <c r="A68" s="5" t="s">
        <v>24</v>
      </c>
      <c r="B68" s="12" t="s">
        <v>25</v>
      </c>
      <c r="C68" s="1">
        <v>87422.9</v>
      </c>
      <c r="D68" s="1">
        <v>18975.1</v>
      </c>
      <c r="E68" s="1">
        <f t="shared" si="7"/>
        <v>21.704953736377995</v>
      </c>
      <c r="F68" s="1">
        <v>55582.6</v>
      </c>
      <c r="G68" s="1">
        <f>SUM(D68-F68)</f>
        <v>-36607.5</v>
      </c>
      <c r="H68" s="46">
        <f>D68/F68*100</f>
        <v>34.13856134833563</v>
      </c>
    </row>
    <row r="69" spans="1:8" ht="12.75">
      <c r="A69" s="5" t="s">
        <v>83</v>
      </c>
      <c r="B69" s="18" t="s">
        <v>79</v>
      </c>
      <c r="C69" s="1">
        <v>85405.1</v>
      </c>
      <c r="D69" s="1">
        <v>49646.3</v>
      </c>
      <c r="E69" s="1">
        <f t="shared" si="7"/>
        <v>58.13036926366224</v>
      </c>
      <c r="F69" s="1">
        <v>33149.4</v>
      </c>
      <c r="G69" s="1">
        <f>SUM(D69-F69)</f>
        <v>16496.9</v>
      </c>
      <c r="H69" s="46">
        <f>D69/F69*100</f>
        <v>149.76530495272917</v>
      </c>
    </row>
    <row r="70" spans="1:8" ht="25.5">
      <c r="A70" s="5" t="s">
        <v>76</v>
      </c>
      <c r="B70" s="18" t="s">
        <v>67</v>
      </c>
      <c r="C70" s="1">
        <v>9314.7</v>
      </c>
      <c r="D70" s="1">
        <v>6742.2</v>
      </c>
      <c r="E70" s="1">
        <f t="shared" si="7"/>
        <v>72.38236336113883</v>
      </c>
      <c r="F70" s="1">
        <v>6568.1</v>
      </c>
      <c r="G70" s="1">
        <f>SUM(D70-F70)</f>
        <v>174.09999999999945</v>
      </c>
      <c r="H70" s="46">
        <f>D70/F70*100</f>
        <v>102.65069045842785</v>
      </c>
    </row>
    <row r="71" spans="1:8" ht="12.75">
      <c r="A71" s="22" t="s">
        <v>68</v>
      </c>
      <c r="B71" s="32" t="s">
        <v>69</v>
      </c>
      <c r="C71" s="24">
        <f>SUM(C72:C72)</f>
        <v>453.5</v>
      </c>
      <c r="D71" s="24">
        <f>SUM(D72:D72)</f>
        <v>119.5</v>
      </c>
      <c r="E71" s="24">
        <f>D71/C71*100</f>
        <v>26.350606394707825</v>
      </c>
      <c r="F71" s="24">
        <f>SUM(F72:F72)</f>
        <v>239.8</v>
      </c>
      <c r="G71" s="24">
        <f>SUM(G72:G72)</f>
        <v>-120.30000000000001</v>
      </c>
      <c r="H71" s="24">
        <f t="shared" si="4"/>
        <v>49.83319432860717</v>
      </c>
    </row>
    <row r="72" spans="1:8" ht="12.75">
      <c r="A72" s="5" t="s">
        <v>71</v>
      </c>
      <c r="B72" s="18" t="s">
        <v>70</v>
      </c>
      <c r="C72" s="1">
        <v>453.5</v>
      </c>
      <c r="D72" s="1">
        <v>119.5</v>
      </c>
      <c r="E72" s="1">
        <f>D72/C72*100</f>
        <v>26.350606394707825</v>
      </c>
      <c r="F72" s="1">
        <v>239.8</v>
      </c>
      <c r="G72" s="1">
        <f>SUM(D72-F72)</f>
        <v>-120.30000000000001</v>
      </c>
      <c r="H72" s="46">
        <f t="shared" si="4"/>
        <v>49.83319432860717</v>
      </c>
    </row>
    <row r="73" spans="1:8" ht="12.75">
      <c r="A73" s="22" t="s">
        <v>26</v>
      </c>
      <c r="B73" s="23" t="s">
        <v>27</v>
      </c>
      <c r="C73" s="24">
        <f>SUM(C74:C78)</f>
        <v>507415.50000000006</v>
      </c>
      <c r="D73" s="44">
        <f>SUM(D74:D78)</f>
        <v>350026.99999999994</v>
      </c>
      <c r="E73" s="24">
        <f t="shared" si="7"/>
        <v>68.98232316513783</v>
      </c>
      <c r="F73" s="44">
        <f>SUM(F74:F78)</f>
        <v>335092.69999999995</v>
      </c>
      <c r="G73" s="24">
        <f>SUM(G74:G78)</f>
        <v>14934.29999999998</v>
      </c>
      <c r="H73" s="24">
        <f t="shared" si="4"/>
        <v>104.4567667394724</v>
      </c>
    </row>
    <row r="74" spans="1:8" ht="12.75">
      <c r="A74" s="5" t="s">
        <v>28</v>
      </c>
      <c r="B74" s="12" t="s">
        <v>29</v>
      </c>
      <c r="C74" s="17">
        <v>138457.1</v>
      </c>
      <c r="D74" s="17">
        <v>99612.9</v>
      </c>
      <c r="E74" s="1">
        <f t="shared" si="7"/>
        <v>71.94495623554154</v>
      </c>
      <c r="F74" s="17">
        <v>92212.3</v>
      </c>
      <c r="G74" s="1">
        <f>SUM(D74-F74)</f>
        <v>7400.599999999991</v>
      </c>
      <c r="H74" s="46">
        <f t="shared" si="4"/>
        <v>108.0256104662827</v>
      </c>
    </row>
    <row r="75" spans="1:8" ht="12.75">
      <c r="A75" s="5" t="s">
        <v>30</v>
      </c>
      <c r="B75" s="12" t="s">
        <v>31</v>
      </c>
      <c r="C75" s="17">
        <v>290433.3</v>
      </c>
      <c r="D75" s="17">
        <v>193588.8</v>
      </c>
      <c r="E75" s="1">
        <f t="shared" si="7"/>
        <v>66.65516660796128</v>
      </c>
      <c r="F75" s="17">
        <v>192299.1</v>
      </c>
      <c r="G75" s="1">
        <f>SUM(D75-F75)</f>
        <v>1289.6999999999825</v>
      </c>
      <c r="H75" s="46">
        <f>D75/F75*100</f>
        <v>100.67067396571278</v>
      </c>
    </row>
    <row r="76" spans="1:8" ht="12.75">
      <c r="A76" s="5" t="s">
        <v>121</v>
      </c>
      <c r="B76" s="18" t="s">
        <v>120</v>
      </c>
      <c r="C76" s="17">
        <v>63449.7</v>
      </c>
      <c r="D76" s="17">
        <v>45861.3</v>
      </c>
      <c r="E76" s="1">
        <f>D76/C76*100</f>
        <v>72.27977437245568</v>
      </c>
      <c r="F76" s="17">
        <v>36253.6</v>
      </c>
      <c r="G76" s="1">
        <f>SUM(D76-F76)</f>
        <v>9607.700000000004</v>
      </c>
      <c r="H76" s="46">
        <f>D76/F76*100</f>
        <v>126.50136813999163</v>
      </c>
    </row>
    <row r="77" spans="1:8" ht="12.75">
      <c r="A77" s="5" t="s">
        <v>118</v>
      </c>
      <c r="B77" s="12" t="s">
        <v>32</v>
      </c>
      <c r="C77" s="17">
        <v>1405.2</v>
      </c>
      <c r="D77" s="17">
        <v>1208.3</v>
      </c>
      <c r="E77" s="1">
        <f t="shared" si="7"/>
        <v>85.98775974950185</v>
      </c>
      <c r="F77" s="17">
        <v>1538.1</v>
      </c>
      <c r="G77" s="1">
        <f>SUM(D77-F77)</f>
        <v>-329.79999999999995</v>
      </c>
      <c r="H77" s="46">
        <f>D77/F77*100</f>
        <v>78.55796112086341</v>
      </c>
    </row>
    <row r="78" spans="1:8" ht="12.75">
      <c r="A78" s="5" t="s">
        <v>33</v>
      </c>
      <c r="B78" s="13" t="s">
        <v>34</v>
      </c>
      <c r="C78" s="17">
        <v>13670.2</v>
      </c>
      <c r="D78" s="17">
        <v>9755.7</v>
      </c>
      <c r="E78" s="1">
        <f t="shared" si="7"/>
        <v>71.36472034059487</v>
      </c>
      <c r="F78" s="17">
        <v>12789.6</v>
      </c>
      <c r="G78" s="1">
        <f>SUM(D78-F78)</f>
        <v>-3033.8999999999996</v>
      </c>
      <c r="H78" s="46">
        <f>D78/F78*100</f>
        <v>76.27838243572903</v>
      </c>
    </row>
    <row r="79" spans="1:8" ht="12.75">
      <c r="A79" s="22" t="s">
        <v>56</v>
      </c>
      <c r="B79" s="23" t="s">
        <v>35</v>
      </c>
      <c r="C79" s="24">
        <f>SUM(C80:C81)</f>
        <v>62088</v>
      </c>
      <c r="D79" s="24">
        <f>SUM(D80:D81)</f>
        <v>45523.5</v>
      </c>
      <c r="E79" s="24">
        <f t="shared" si="7"/>
        <v>73.32093158098183</v>
      </c>
      <c r="F79" s="24">
        <f>SUM(F80:F81)</f>
        <v>35080.2</v>
      </c>
      <c r="G79" s="24">
        <f>SUM(G80:G81)</f>
        <v>10443.299999999996</v>
      </c>
      <c r="H79" s="24">
        <f t="shared" si="4"/>
        <v>129.7697846648537</v>
      </c>
    </row>
    <row r="80" spans="1:8" ht="12.75">
      <c r="A80" s="5" t="s">
        <v>36</v>
      </c>
      <c r="B80" s="12" t="s">
        <v>37</v>
      </c>
      <c r="C80" s="1">
        <v>47229.2</v>
      </c>
      <c r="D80" s="1">
        <v>35051.7</v>
      </c>
      <c r="E80" s="1">
        <f t="shared" si="7"/>
        <v>74.21616288228469</v>
      </c>
      <c r="F80" s="1">
        <v>27783.5</v>
      </c>
      <c r="G80" s="1">
        <f>SUM(D80-F80)</f>
        <v>7268.199999999997</v>
      </c>
      <c r="H80" s="46">
        <f t="shared" si="4"/>
        <v>126.16013101301131</v>
      </c>
    </row>
    <row r="81" spans="1:8" ht="25.5">
      <c r="A81" s="5" t="s">
        <v>57</v>
      </c>
      <c r="B81" s="13" t="s">
        <v>38</v>
      </c>
      <c r="C81" s="1">
        <v>14858.8</v>
      </c>
      <c r="D81" s="1">
        <v>10471.8</v>
      </c>
      <c r="E81" s="1">
        <f t="shared" si="7"/>
        <v>70.47540851212749</v>
      </c>
      <c r="F81" s="1">
        <v>7296.7</v>
      </c>
      <c r="G81" s="1">
        <f>SUM(D81-F81)</f>
        <v>3175.0999999999995</v>
      </c>
      <c r="H81" s="46">
        <f t="shared" si="4"/>
        <v>143.5141913467732</v>
      </c>
    </row>
    <row r="82" spans="1:8" ht="12.75">
      <c r="A82" s="22" t="s">
        <v>39</v>
      </c>
      <c r="B82" s="23" t="s">
        <v>40</v>
      </c>
      <c r="C82" s="24">
        <f>SUM(C83:C86)</f>
        <v>52882.09999999999</v>
      </c>
      <c r="D82" s="24">
        <f>SUM(D83:D86)</f>
        <v>39962.200000000004</v>
      </c>
      <c r="E82" s="24">
        <f t="shared" si="7"/>
        <v>75.56848158450593</v>
      </c>
      <c r="F82" s="24">
        <f>SUM(F83:F86)</f>
        <v>43449.100000000006</v>
      </c>
      <c r="G82" s="24">
        <f>SUM(G83:G86)</f>
        <v>-3486.9000000000024</v>
      </c>
      <c r="H82" s="24">
        <f t="shared" si="4"/>
        <v>91.97474746312352</v>
      </c>
    </row>
    <row r="83" spans="1:8" ht="12.75">
      <c r="A83" s="5" t="s">
        <v>41</v>
      </c>
      <c r="B83" s="18">
        <v>1001</v>
      </c>
      <c r="C83" s="1">
        <v>6450</v>
      </c>
      <c r="D83" s="1">
        <v>4727.4</v>
      </c>
      <c r="E83" s="1">
        <f t="shared" si="7"/>
        <v>73.29302325581395</v>
      </c>
      <c r="F83" s="1">
        <v>4420.6</v>
      </c>
      <c r="G83" s="1">
        <f>SUM(D83-F83)</f>
        <v>306.7999999999993</v>
      </c>
      <c r="H83" s="46">
        <f t="shared" si="4"/>
        <v>106.94023435732704</v>
      </c>
    </row>
    <row r="84" spans="1:8" ht="12.75">
      <c r="A84" s="5" t="s">
        <v>42</v>
      </c>
      <c r="B84" s="12" t="s">
        <v>43</v>
      </c>
      <c r="C84" s="1">
        <v>8116.8</v>
      </c>
      <c r="D84" s="1">
        <v>6594.3</v>
      </c>
      <c r="E84" s="1">
        <f t="shared" si="7"/>
        <v>81.24260792430515</v>
      </c>
      <c r="F84" s="1">
        <v>8227.2</v>
      </c>
      <c r="G84" s="1">
        <f>SUM(D84-F84)</f>
        <v>-1632.9000000000005</v>
      </c>
      <c r="H84" s="46">
        <f t="shared" si="4"/>
        <v>80.15242123687281</v>
      </c>
    </row>
    <row r="85" spans="1:8" ht="12.75">
      <c r="A85" s="5" t="s">
        <v>44</v>
      </c>
      <c r="B85" s="12" t="s">
        <v>45</v>
      </c>
      <c r="C85" s="1">
        <v>33196.6</v>
      </c>
      <c r="D85" s="1">
        <v>25329.1</v>
      </c>
      <c r="E85" s="1">
        <f t="shared" si="7"/>
        <v>76.30028376399993</v>
      </c>
      <c r="F85" s="1">
        <v>29863.5</v>
      </c>
      <c r="G85" s="1">
        <f>SUM(D85-F85)</f>
        <v>-4534.4000000000015</v>
      </c>
      <c r="H85" s="46">
        <f t="shared" si="4"/>
        <v>84.81624725835886</v>
      </c>
    </row>
    <row r="86" spans="1:8" ht="12.75">
      <c r="A86" s="5" t="s">
        <v>46</v>
      </c>
      <c r="B86" s="18">
        <v>1006</v>
      </c>
      <c r="C86" s="1">
        <v>5118.7</v>
      </c>
      <c r="D86" s="1">
        <v>3311.4</v>
      </c>
      <c r="E86" s="1">
        <f t="shared" si="7"/>
        <v>64.69220700568505</v>
      </c>
      <c r="F86" s="1">
        <v>937.8</v>
      </c>
      <c r="G86" s="1">
        <f>SUM(D86-F86)</f>
        <v>2373.6000000000004</v>
      </c>
      <c r="H86" s="46">
        <f t="shared" si="4"/>
        <v>353.10300703774794</v>
      </c>
    </row>
    <row r="87" spans="1:8" ht="12.75">
      <c r="A87" s="22" t="s">
        <v>58</v>
      </c>
      <c r="B87" s="25" t="s">
        <v>47</v>
      </c>
      <c r="C87" s="24">
        <f>SUM(C88:C90)</f>
        <v>15453.199999999999</v>
      </c>
      <c r="D87" s="24">
        <f>SUM(D88:D90)</f>
        <v>10950</v>
      </c>
      <c r="E87" s="24">
        <f t="shared" si="7"/>
        <v>70.85911008723113</v>
      </c>
      <c r="F87" s="24">
        <f>SUM(F88:F90)</f>
        <v>10967.9</v>
      </c>
      <c r="G87" s="24">
        <f>SUM(G88:G90)</f>
        <v>-17.899999999999636</v>
      </c>
      <c r="H87" s="24">
        <f t="shared" si="4"/>
        <v>99.83679646969794</v>
      </c>
    </row>
    <row r="88" spans="1:8" ht="12.75">
      <c r="A88" s="5" t="s">
        <v>59</v>
      </c>
      <c r="B88" s="13" t="s">
        <v>48</v>
      </c>
      <c r="C88" s="1">
        <v>13080.4</v>
      </c>
      <c r="D88" s="1">
        <v>9344.5</v>
      </c>
      <c r="E88" s="1">
        <f t="shared" si="7"/>
        <v>71.43894682119813</v>
      </c>
      <c r="F88" s="1">
        <v>9344.4</v>
      </c>
      <c r="G88" s="1">
        <f>SUM(D88-F88)</f>
        <v>0.1000000000003638</v>
      </c>
      <c r="H88" s="46">
        <f t="shared" si="4"/>
        <v>100.00107015966782</v>
      </c>
    </row>
    <row r="89" spans="1:8" ht="12.75">
      <c r="A89" s="5" t="s">
        <v>84</v>
      </c>
      <c r="B89" s="33" t="s">
        <v>80</v>
      </c>
      <c r="C89" s="1">
        <v>937</v>
      </c>
      <c r="D89" s="1">
        <v>619.7</v>
      </c>
      <c r="E89" s="1">
        <f t="shared" si="7"/>
        <v>66.13660618996798</v>
      </c>
      <c r="F89" s="1">
        <v>616.3</v>
      </c>
      <c r="G89" s="1">
        <f>SUM(D89-F89)</f>
        <v>3.400000000000091</v>
      </c>
      <c r="H89" s="46">
        <f t="shared" si="4"/>
        <v>100.55167937692684</v>
      </c>
    </row>
    <row r="90" spans="1:8" ht="12.75">
      <c r="A90" s="5" t="s">
        <v>66</v>
      </c>
      <c r="B90" s="33">
        <v>1105</v>
      </c>
      <c r="C90" s="1">
        <v>1435.8</v>
      </c>
      <c r="D90" s="1">
        <v>985.8</v>
      </c>
      <c r="E90" s="1">
        <f t="shared" si="7"/>
        <v>68.65858754701212</v>
      </c>
      <c r="F90" s="1">
        <v>1007.2</v>
      </c>
      <c r="G90" s="1">
        <f>SUM(D90-F90)</f>
        <v>-21.40000000000009</v>
      </c>
      <c r="H90" s="46">
        <f t="shared" si="4"/>
        <v>97.8752978554408</v>
      </c>
    </row>
    <row r="91" spans="1:8" ht="25.5">
      <c r="A91" s="22" t="s">
        <v>52</v>
      </c>
      <c r="B91" s="25" t="s">
        <v>60</v>
      </c>
      <c r="C91" s="24">
        <f>SUM(C92:C92)</f>
        <v>5024</v>
      </c>
      <c r="D91" s="24">
        <f>SUM(D92:D92)</f>
        <v>1471.4</v>
      </c>
      <c r="E91" s="24">
        <f t="shared" si="7"/>
        <v>29.287420382165607</v>
      </c>
      <c r="F91" s="24">
        <f>SUM(F92:F92)</f>
        <v>453.3</v>
      </c>
      <c r="G91" s="24">
        <f>SUM(G92:G92)</f>
        <v>1018.1000000000001</v>
      </c>
      <c r="H91" s="24">
        <f t="shared" si="4"/>
        <v>324.5973968674167</v>
      </c>
    </row>
    <row r="92" spans="1:8" ht="25.5">
      <c r="A92" s="5" t="s">
        <v>85</v>
      </c>
      <c r="B92" s="13" t="s">
        <v>61</v>
      </c>
      <c r="C92" s="1">
        <v>5024</v>
      </c>
      <c r="D92" s="1">
        <v>1471.4</v>
      </c>
      <c r="E92" s="1">
        <f t="shared" si="7"/>
        <v>29.287420382165607</v>
      </c>
      <c r="F92" s="1">
        <v>453.3</v>
      </c>
      <c r="G92" s="1">
        <f>SUM(D92-F92)</f>
        <v>1018.1000000000001</v>
      </c>
      <c r="H92" s="46">
        <f t="shared" si="4"/>
        <v>324.5973968674167</v>
      </c>
    </row>
    <row r="93" spans="1:8" ht="12.75">
      <c r="A93" s="26" t="s">
        <v>49</v>
      </c>
      <c r="B93" s="27" t="s">
        <v>50</v>
      </c>
      <c r="C93" s="28">
        <f>SUM(C47+C56+C59+C61+C66+C71+C73+C79+C82+C87+C91)</f>
        <v>1018828.1</v>
      </c>
      <c r="D93" s="28">
        <f>SUM(D47+D56+D59+D61+D66+D71+D73+D79+D82+D87+D91)</f>
        <v>645507.1</v>
      </c>
      <c r="E93" s="28">
        <f t="shared" si="7"/>
        <v>63.35780295027198</v>
      </c>
      <c r="F93" s="28">
        <f>SUM(F47+F56+F59+F61+F66+F71+F73+F79+F82+F87+F91)</f>
        <v>685289.2999999999</v>
      </c>
      <c r="G93" s="28">
        <f>SUM(G47+G56+G59+G61+G66+G71+G73+G79+G82+G87+G91)</f>
        <v>-39782.200000000026</v>
      </c>
      <c r="H93" s="28">
        <f t="shared" si="4"/>
        <v>94.19483129241914</v>
      </c>
    </row>
    <row r="94" spans="1:8" ht="25.5">
      <c r="A94" s="29" t="s">
        <v>62</v>
      </c>
      <c r="B94" s="30" t="s">
        <v>63</v>
      </c>
      <c r="C94" s="36">
        <v>-51779</v>
      </c>
      <c r="D94" s="31">
        <v>18158.9</v>
      </c>
      <c r="E94" s="31"/>
      <c r="F94" s="31">
        <v>5802.8</v>
      </c>
      <c r="G94" s="31"/>
      <c r="H94" s="31"/>
    </row>
    <row r="95" spans="1:8" ht="12.75">
      <c r="A95" s="6"/>
      <c r="B95" s="14"/>
      <c r="C95" s="7"/>
      <c r="D95" s="7"/>
      <c r="E95" s="8"/>
      <c r="F95" s="7"/>
      <c r="G95" s="9"/>
      <c r="H95" s="8"/>
    </row>
    <row r="96" spans="1:8" ht="12.75">
      <c r="A96" s="6"/>
      <c r="B96" s="14"/>
      <c r="C96" s="76"/>
      <c r="D96" s="76"/>
      <c r="E96" s="76"/>
      <c r="F96" s="76"/>
      <c r="G96" s="76"/>
      <c r="H96" s="76"/>
    </row>
    <row r="97" spans="1:8" ht="12.75">
      <c r="A97" s="10"/>
      <c r="B97" s="15"/>
      <c r="C97" s="10"/>
      <c r="D97" s="10"/>
      <c r="E97" s="10"/>
      <c r="F97" s="10"/>
      <c r="G97" s="10"/>
      <c r="H97" s="10"/>
    </row>
  </sheetData>
  <sheetProtection/>
  <mergeCells count="2">
    <mergeCell ref="A1:H1"/>
    <mergeCell ref="C96:H96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5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Бюджетный отдел</cp:lastModifiedBy>
  <cp:lastPrinted>2018-10-16T05:13:51Z</cp:lastPrinted>
  <dcterms:created xsi:type="dcterms:W3CDTF">2009-04-28T07:05:16Z</dcterms:created>
  <dcterms:modified xsi:type="dcterms:W3CDTF">2018-10-16T05:13:57Z</dcterms:modified>
  <cp:category/>
  <cp:version/>
  <cp:contentType/>
  <cp:contentStatus/>
</cp:coreProperties>
</file>